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40" yWindow="375" windowWidth="19185" windowHeight="11760"/>
  </bookViews>
  <sheets>
    <sheet name="第1回KSBLルーキーリーグ戦" sheetId="39" r:id="rId1"/>
  </sheets>
  <definedNames>
    <definedName name="_xlnm.Print_Area" localSheetId="0">第1回KSBLルーキーリーグ戦!$D$1:$AN$49</definedName>
  </definedNames>
  <calcPr calcId="145621"/>
</workbook>
</file>

<file path=xl/calcChain.xml><?xml version="1.0" encoding="utf-8"?>
<calcChain xmlns="http://schemas.openxmlformats.org/spreadsheetml/2006/main">
  <c r="AE17" i="39" l="1"/>
  <c r="AB17" i="39"/>
  <c r="Y17" i="39"/>
  <c r="V17" i="39"/>
  <c r="S17" i="39"/>
  <c r="R25" i="39" l="1"/>
  <c r="Q25" i="39"/>
  <c r="P25" i="39"/>
  <c r="O25" i="39"/>
  <c r="N25" i="39"/>
  <c r="O6" i="39"/>
  <c r="P6" i="39"/>
  <c r="N6" i="39"/>
  <c r="AB34" i="39" l="1"/>
  <c r="Y34" i="39"/>
  <c r="V34" i="39"/>
  <c r="S34" i="39"/>
  <c r="AD33" i="39"/>
  <c r="AB33" i="39"/>
  <c r="AA33" i="39"/>
  <c r="Y33" i="39"/>
  <c r="X33" i="39"/>
  <c r="V33" i="39"/>
  <c r="U33" i="39"/>
  <c r="S33" i="39"/>
  <c r="Y32" i="39"/>
  <c r="V32" i="39"/>
  <c r="S32" i="39"/>
  <c r="AA31" i="39"/>
  <c r="Y31" i="39"/>
  <c r="X31" i="39"/>
  <c r="V31" i="39"/>
  <c r="U31" i="39"/>
  <c r="S31" i="39"/>
  <c r="V30" i="39"/>
  <c r="S30" i="39"/>
  <c r="X29" i="39"/>
  <c r="V29" i="39"/>
  <c r="U29" i="39"/>
  <c r="S29" i="39"/>
  <c r="S28" i="39"/>
  <c r="U27" i="39"/>
  <c r="Q27" i="39" s="1"/>
  <c r="S27" i="39"/>
  <c r="R27" i="39" s="1"/>
  <c r="AE24" i="39"/>
  <c r="AB24" i="39"/>
  <c r="Y24" i="39"/>
  <c r="V24" i="39"/>
  <c r="S24" i="39"/>
  <c r="AG16" i="39"/>
  <c r="AE16" i="39"/>
  <c r="AD16" i="39"/>
  <c r="AB16" i="39"/>
  <c r="AA16" i="39"/>
  <c r="Y16" i="39"/>
  <c r="X16" i="39"/>
  <c r="V16" i="39"/>
  <c r="U16" i="39"/>
  <c r="S16" i="39"/>
  <c r="AB15" i="39"/>
  <c r="Y15" i="39"/>
  <c r="V15" i="39"/>
  <c r="S15" i="39"/>
  <c r="AD14" i="39"/>
  <c r="AB14" i="39"/>
  <c r="AA14" i="39"/>
  <c r="Y14" i="39"/>
  <c r="X14" i="39"/>
  <c r="V14" i="39"/>
  <c r="U14" i="39"/>
  <c r="S14" i="39"/>
  <c r="Y13" i="39"/>
  <c r="V13" i="39"/>
  <c r="S13" i="39"/>
  <c r="AA12" i="39"/>
  <c r="Y12" i="39"/>
  <c r="X12" i="39"/>
  <c r="V12" i="39"/>
  <c r="U12" i="39"/>
  <c r="S12" i="39"/>
  <c r="V11" i="39"/>
  <c r="S11" i="39"/>
  <c r="X10" i="39"/>
  <c r="V10" i="39"/>
  <c r="U10" i="39"/>
  <c r="S10" i="39"/>
  <c r="S9" i="39"/>
  <c r="U8" i="39"/>
  <c r="Q8" i="39" s="1"/>
  <c r="S8" i="39"/>
  <c r="R8" i="39" s="1"/>
  <c r="R6" i="39"/>
  <c r="Q6" i="39"/>
  <c r="AH5" i="39"/>
  <c r="AE5" i="39"/>
  <c r="AB5" i="39"/>
  <c r="Y5" i="39"/>
  <c r="V5" i="39"/>
  <c r="S5" i="39"/>
  <c r="Q33" i="39" l="1"/>
  <c r="Q14" i="39"/>
  <c r="P33" i="39"/>
  <c r="N33" i="39"/>
  <c r="O33" i="39"/>
  <c r="N31" i="39"/>
  <c r="O31" i="39"/>
  <c r="P31" i="39"/>
  <c r="O29" i="39"/>
  <c r="P29" i="39"/>
  <c r="N29" i="39"/>
  <c r="O27" i="39"/>
  <c r="N27" i="39"/>
  <c r="P27" i="39"/>
  <c r="R29" i="39"/>
  <c r="Q29" i="39"/>
  <c r="R33" i="39"/>
  <c r="R31" i="39"/>
  <c r="Q31" i="39"/>
  <c r="Q16" i="39"/>
  <c r="Q12" i="39"/>
  <c r="Q10" i="39"/>
  <c r="P16" i="39"/>
  <c r="O16" i="39"/>
  <c r="N16" i="39"/>
  <c r="N14" i="39"/>
  <c r="O14" i="39"/>
  <c r="P14" i="39"/>
  <c r="O12" i="39"/>
  <c r="P12" i="39"/>
  <c r="N12" i="39"/>
  <c r="N10" i="39"/>
  <c r="P10" i="39"/>
  <c r="O10" i="39"/>
  <c r="P8" i="39"/>
  <c r="O8" i="39"/>
  <c r="N8" i="39"/>
  <c r="M6" i="39"/>
  <c r="M25" i="39"/>
  <c r="F6" i="39"/>
  <c r="R12" i="39"/>
  <c r="R10" i="39"/>
  <c r="R14" i="39"/>
  <c r="R16" i="39"/>
  <c r="G6" i="39"/>
  <c r="F25" i="39"/>
  <c r="G25" i="39"/>
  <c r="M27" i="39" l="1"/>
  <c r="F27" i="39"/>
  <c r="F29" i="39"/>
  <c r="M14" i="39"/>
  <c r="M29" i="39"/>
  <c r="G27" i="39"/>
  <c r="F12" i="39"/>
  <c r="M12" i="39"/>
  <c r="G12" i="39"/>
  <c r="M10" i="39"/>
  <c r="M16" i="39"/>
  <c r="G14" i="39"/>
  <c r="F14" i="39"/>
  <c r="G10" i="39"/>
  <c r="F10" i="39"/>
  <c r="G8" i="39"/>
  <c r="F8" i="39"/>
  <c r="M8" i="39"/>
  <c r="F16" i="39"/>
  <c r="F33" i="39"/>
  <c r="M33" i="39"/>
  <c r="G33" i="39"/>
  <c r="G29" i="39"/>
  <c r="G16" i="39"/>
  <c r="G31" i="39"/>
  <c r="M31" i="39"/>
  <c r="F31" i="39"/>
</calcChain>
</file>

<file path=xl/sharedStrings.xml><?xml version="1.0" encoding="utf-8"?>
<sst xmlns="http://schemas.openxmlformats.org/spreadsheetml/2006/main" count="111" uniqueCount="45">
  <si>
    <t xml:space="preserve">勝ち ○ ： 負け ● ： 引分け ▲ </t>
    <rPh sb="0" eb="1">
      <t>カ</t>
    </rPh>
    <rPh sb="7" eb="8">
      <t>フ</t>
    </rPh>
    <rPh sb="14" eb="16">
      <t>ヒキワ</t>
    </rPh>
    <phoneticPr fontId="1"/>
  </si>
  <si>
    <t>勝*2</t>
    <rPh sb="0" eb="1">
      <t>カ</t>
    </rPh>
    <phoneticPr fontId="1"/>
  </si>
  <si>
    <t>負</t>
    <rPh sb="0" eb="1">
      <t>マ</t>
    </rPh>
    <phoneticPr fontId="1"/>
  </si>
  <si>
    <t>分*0.5</t>
    <rPh sb="0" eb="1">
      <t>フン</t>
    </rPh>
    <phoneticPr fontId="1"/>
  </si>
  <si>
    <t>失/100</t>
    <rPh sb="0" eb="1">
      <t>シツ</t>
    </rPh>
    <phoneticPr fontId="1"/>
  </si>
  <si>
    <t>得/1000</t>
    <rPh sb="0" eb="1">
      <t>トク</t>
    </rPh>
    <phoneticPr fontId="1"/>
  </si>
  <si>
    <t>勝</t>
    <rPh sb="0" eb="1">
      <t>カチ</t>
    </rPh>
    <phoneticPr fontId="1"/>
  </si>
  <si>
    <t>敗</t>
    <rPh sb="0" eb="1">
      <t>ハイ</t>
    </rPh>
    <phoneticPr fontId="1"/>
  </si>
  <si>
    <t>分</t>
    <rPh sb="0" eb="1">
      <t>ブン</t>
    </rPh>
    <phoneticPr fontId="1"/>
  </si>
  <si>
    <t>失点</t>
    <rPh sb="0" eb="2">
      <t>シッテン</t>
    </rPh>
    <phoneticPr fontId="1"/>
  </si>
  <si>
    <t>得点</t>
    <rPh sb="0" eb="2">
      <t>トクテン</t>
    </rPh>
    <phoneticPr fontId="1"/>
  </si>
  <si>
    <t>-</t>
    <phoneticPr fontId="1"/>
  </si>
  <si>
    <t>試合数</t>
    <rPh sb="0" eb="2">
      <t>シアイ</t>
    </rPh>
    <rPh sb="2" eb="3">
      <t>スウ</t>
    </rPh>
    <phoneticPr fontId="1"/>
  </si>
  <si>
    <t>合計</t>
    <rPh sb="0" eb="2">
      <t>ゴウケイ</t>
    </rPh>
    <phoneticPr fontId="1"/>
  </si>
  <si>
    <t>第1回KSBLルーキーリーグ戦</t>
    <rPh sb="0" eb="1">
      <t>ダイ</t>
    </rPh>
    <rPh sb="2" eb="3">
      <t>カイ</t>
    </rPh>
    <rPh sb="14" eb="15">
      <t>セン</t>
    </rPh>
    <phoneticPr fontId="1"/>
  </si>
  <si>
    <r>
      <t>【</t>
    </r>
    <r>
      <rPr>
        <b/>
        <sz val="24"/>
        <color indexed="14"/>
        <rFont val="AR P丸ゴシック体M"/>
        <family val="3"/>
        <charset val="128"/>
      </rPr>
      <t>Ａブロック</t>
    </r>
    <r>
      <rPr>
        <b/>
        <sz val="24"/>
        <rFont val="AR P丸ゴシック体M"/>
        <family val="3"/>
        <charset val="128"/>
      </rPr>
      <t>】</t>
    </r>
    <phoneticPr fontId="1"/>
  </si>
  <si>
    <r>
      <rPr>
        <b/>
        <sz val="24"/>
        <rFont val="AR P丸ゴシック体M"/>
        <family val="3"/>
        <charset val="128"/>
      </rPr>
      <t>【</t>
    </r>
    <r>
      <rPr>
        <b/>
        <sz val="24"/>
        <color rgb="FFFF00FF"/>
        <rFont val="AR P丸ゴシック体M"/>
        <family val="3"/>
        <charset val="128"/>
      </rPr>
      <t>Ｂブロック</t>
    </r>
    <r>
      <rPr>
        <b/>
        <sz val="24"/>
        <rFont val="ＤＦ中丸ゴシック体"/>
        <family val="3"/>
        <charset val="128"/>
      </rPr>
      <t>】</t>
    </r>
    <phoneticPr fontId="1"/>
  </si>
  <si>
    <t>妙法寺</t>
    <rPh sb="0" eb="3">
      <t>ミョウホウジ</t>
    </rPh>
    <phoneticPr fontId="1"/>
  </si>
  <si>
    <t>須磨ライズ</t>
    <rPh sb="0" eb="2">
      <t>スマ</t>
    </rPh>
    <phoneticPr fontId="1"/>
  </si>
  <si>
    <t>白川横尾</t>
    <rPh sb="0" eb="2">
      <t>シラカワ</t>
    </rPh>
    <rPh sb="2" eb="4">
      <t>ヨコオ</t>
    </rPh>
    <phoneticPr fontId="1"/>
  </si>
  <si>
    <t>西須磨南落合</t>
    <rPh sb="0" eb="3">
      <t>ニシスマ</t>
    </rPh>
    <rPh sb="3" eb="6">
      <t>ミナミオチアイ</t>
    </rPh>
    <phoneticPr fontId="1"/>
  </si>
  <si>
    <t>西落合高倉台落合</t>
    <rPh sb="0" eb="3">
      <t>ニシオチアイ</t>
    </rPh>
    <rPh sb="3" eb="6">
      <t>タカクラダイ</t>
    </rPh>
    <rPh sb="6" eb="8">
      <t>オチアイ</t>
    </rPh>
    <phoneticPr fontId="1"/>
  </si>
  <si>
    <t>長坂</t>
    <rPh sb="0" eb="2">
      <t>ナガサカ</t>
    </rPh>
    <phoneticPr fontId="1"/>
  </si>
  <si>
    <t>宮川</t>
    <rPh sb="0" eb="2">
      <t>ミヤガワ</t>
    </rPh>
    <phoneticPr fontId="1"/>
  </si>
  <si>
    <t>真陽東須磨</t>
    <rPh sb="0" eb="2">
      <t>シンヨウ</t>
    </rPh>
    <rPh sb="2" eb="3">
      <t>ヒガシ</t>
    </rPh>
    <rPh sb="3" eb="5">
      <t>スマ</t>
    </rPh>
    <phoneticPr fontId="1"/>
  </si>
  <si>
    <t>板宿</t>
    <rPh sb="0" eb="2">
      <t>イタヤド</t>
    </rPh>
    <phoneticPr fontId="1"/>
  </si>
  <si>
    <t>神戸福田</t>
    <rPh sb="0" eb="4">
      <t>コウベフクダ</t>
    </rPh>
    <phoneticPr fontId="1"/>
  </si>
  <si>
    <t>花谷</t>
    <rPh sb="0" eb="2">
      <t>ハナタニ</t>
    </rPh>
    <phoneticPr fontId="1"/>
  </si>
  <si>
    <t>○</t>
    <phoneticPr fontId="1"/>
  </si>
  <si>
    <t>●</t>
    <phoneticPr fontId="1"/>
  </si>
  <si>
    <t>▲</t>
    <phoneticPr fontId="1"/>
  </si>
  <si>
    <t>●</t>
    <phoneticPr fontId="1"/>
  </si>
  <si>
    <t>●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</si>
  <si>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</si>
  <si>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</si>
  <si>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</si>
  <si>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</si>
  <si>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</si>
  <si>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●</t>
    <phoneticPr fontId="1"/>
  </si>
  <si>
    <t>●</t>
    <phoneticPr fontId="1"/>
  </si>
  <si>
    <t>●</t>
    <phoneticPr fontId="1"/>
  </si>
  <si>
    <t>●</t>
    <phoneticPr fontId="1"/>
  </si>
  <si>
    <t>●</t>
    <phoneticPr fontId="1"/>
  </si>
  <si>
    <t>▲</t>
    <phoneticPr fontId="1"/>
  </si>
  <si>
    <t>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</si>
</sst>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0_ ;[Red]\-0\ "/>
    <numFmt numFmtId="178" formatCode="0.0_);[Red]\(0.0\)"/>
    <numFmt numFmtId="179" formatCode="0.0_ "/>
  </numFmts>
  <fonts count="3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 P丸ゴシック体M"/>
      <family val="3"/>
      <charset val="128"/>
    </font>
    <font>
      <b/>
      <sz val="24"/>
      <name val="ＤＦ中丸ゴシック体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10"/>
      <name val="AR P丸ゴシック体M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1"/>
      <name val="AR P丸ゴシック体M"/>
      <family val="3"/>
      <charset val="128"/>
    </font>
    <font>
      <b/>
      <sz val="10"/>
      <name val="AR P丸ゴシック体M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11"/>
      <color indexed="8"/>
      <name val="AR P丸ゴシック体M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sz val="10"/>
      <color indexed="8"/>
      <name val="AR P丸ゴシック体M"/>
      <family val="3"/>
      <charset val="128"/>
    </font>
    <font>
      <b/>
      <sz val="14"/>
      <color theme="0"/>
      <name val="ＭＳ ゴシック"/>
      <family val="3"/>
      <charset val="128"/>
    </font>
    <font>
      <sz val="10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b/>
      <sz val="11"/>
      <color theme="0"/>
      <name val="AR P丸ゴシック体M"/>
      <family val="3"/>
      <charset val="128"/>
    </font>
    <font>
      <sz val="11"/>
      <color theme="0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b/>
      <sz val="10"/>
      <color theme="0"/>
      <name val="ＭＳ ゴシック"/>
      <family val="3"/>
      <charset val="128"/>
    </font>
    <font>
      <b/>
      <sz val="10"/>
      <color theme="0"/>
      <name val="ＭＳ 明朝"/>
      <family val="1"/>
      <charset val="128"/>
    </font>
    <font>
      <sz val="14"/>
      <color theme="0"/>
      <name val="ＭＳ Ｐゴシック"/>
      <family val="3"/>
      <charset val="128"/>
    </font>
    <font>
      <b/>
      <sz val="24"/>
      <name val="AR P丸ゴシック体M"/>
      <family val="3"/>
      <charset val="128"/>
    </font>
    <font>
      <b/>
      <sz val="24"/>
      <color theme="0"/>
      <name val="AR P丸ゴシック体M"/>
      <family val="3"/>
      <charset val="128"/>
    </font>
    <font>
      <b/>
      <sz val="24"/>
      <color rgb="FFFF00FF"/>
      <name val="AR P丸ゴシック体M"/>
      <family val="3"/>
      <charset val="128"/>
    </font>
    <font>
      <b/>
      <sz val="24"/>
      <color indexed="14"/>
      <name val="AR P丸ゴシック体M"/>
      <family val="3"/>
      <charset val="128"/>
    </font>
    <font>
      <b/>
      <sz val="36"/>
      <name val="AR P丸ゴシック体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>
      <alignment vertical="center"/>
    </xf>
  </cellStyleXfs>
  <cellXfs count="146">
    <xf numFmtId="0" fontId="0" fillId="0" borderId="0" xfId="0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ill="1"/>
    <xf numFmtId="0" fontId="5" fillId="2" borderId="0" xfId="0" applyFont="1" applyFill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/>
    <xf numFmtId="0" fontId="15" fillId="2" borderId="0" xfId="0" applyFont="1" applyFill="1"/>
    <xf numFmtId="178" fontId="10" fillId="2" borderId="1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shrinkToFit="1"/>
    </xf>
    <xf numFmtId="0" fontId="18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178" fontId="20" fillId="2" borderId="5" xfId="0" applyNumberFormat="1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22" fillId="5" borderId="0" xfId="0" applyFont="1" applyFill="1" applyBorder="1"/>
    <xf numFmtId="0" fontId="26" fillId="2" borderId="0" xfId="0" applyFont="1" applyFill="1" applyAlignment="1">
      <alignment horizontal="left"/>
    </xf>
    <xf numFmtId="0" fontId="9" fillId="5" borderId="6" xfId="0" applyFont="1" applyFill="1" applyBorder="1" applyAlignment="1" applyProtection="1">
      <alignment horizontal="center" vertical="center" wrapText="1"/>
      <protection locked="0"/>
    </xf>
    <xf numFmtId="0" fontId="11" fillId="5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/>
    <xf numFmtId="0" fontId="24" fillId="2" borderId="0" xfId="0" applyFont="1" applyFill="1"/>
    <xf numFmtId="0" fontId="22" fillId="2" borderId="0" xfId="0" applyFont="1" applyFill="1"/>
    <xf numFmtId="0" fontId="21" fillId="2" borderId="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/>
    <xf numFmtId="0" fontId="11" fillId="5" borderId="19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18" fillId="5" borderId="0" xfId="0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21" fillId="5" borderId="0" xfId="0" applyFont="1" applyFill="1" applyBorder="1" applyAlignment="1" applyProtection="1">
      <alignment horizontal="center" vertical="center"/>
      <protection locked="0"/>
    </xf>
    <xf numFmtId="0" fontId="30" fillId="2" borderId="0" xfId="0" applyFont="1" applyFill="1" applyAlignment="1">
      <alignment vertical="center"/>
    </xf>
    <xf numFmtId="0" fontId="21" fillId="5" borderId="0" xfId="0" applyFont="1" applyFill="1" applyBorder="1" applyAlignment="1">
      <alignment horizontal="center" vertical="center"/>
    </xf>
    <xf numFmtId="178" fontId="7" fillId="2" borderId="0" xfId="0" applyNumberFormat="1" applyFont="1" applyFill="1" applyAlignment="1">
      <alignment horizontal="center"/>
    </xf>
    <xf numFmtId="178" fontId="5" fillId="2" borderId="0" xfId="0" applyNumberFormat="1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78" fontId="7" fillId="2" borderId="0" xfId="0" applyNumberFormat="1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0" xfId="0" applyFont="1" applyFill="1" applyBorder="1" applyAlignment="1">
      <alignment horizontal="center"/>
    </xf>
    <xf numFmtId="178" fontId="5" fillId="5" borderId="0" xfId="0" applyNumberFormat="1" applyFont="1" applyFill="1" applyBorder="1" applyAlignment="1">
      <alignment horizontal="center"/>
    </xf>
    <xf numFmtId="176" fontId="11" fillId="2" borderId="13" xfId="0" applyNumberFormat="1" applyFont="1" applyFill="1" applyBorder="1" applyAlignment="1">
      <alignment horizontal="center" vertical="center" shrinkToFit="1"/>
    </xf>
    <xf numFmtId="176" fontId="11" fillId="2" borderId="9" xfId="0" applyNumberFormat="1" applyFont="1" applyFill="1" applyBorder="1" applyAlignment="1">
      <alignment horizontal="center" vertical="center" shrinkToFit="1"/>
    </xf>
    <xf numFmtId="178" fontId="11" fillId="2" borderId="13" xfId="0" applyNumberFormat="1" applyFont="1" applyFill="1" applyBorder="1" applyAlignment="1">
      <alignment horizontal="center" vertical="center" shrinkToFit="1"/>
    </xf>
    <xf numFmtId="178" fontId="11" fillId="2" borderId="9" xfId="0" applyNumberFormat="1" applyFont="1" applyFill="1" applyBorder="1" applyAlignment="1">
      <alignment horizontal="center" vertical="center" shrinkToFit="1"/>
    </xf>
    <xf numFmtId="177" fontId="11" fillId="2" borderId="10" xfId="0" applyNumberFormat="1" applyFont="1" applyFill="1" applyBorder="1" applyAlignment="1">
      <alignment horizontal="center" vertical="center" shrinkToFit="1"/>
    </xf>
    <xf numFmtId="177" fontId="11" fillId="2" borderId="13" xfId="0" applyNumberFormat="1" applyFont="1" applyFill="1" applyBorder="1" applyAlignment="1">
      <alignment horizontal="center" vertical="center" shrinkToFit="1"/>
    </xf>
    <xf numFmtId="0" fontId="17" fillId="2" borderId="9" xfId="0" applyFont="1" applyFill="1" applyBorder="1" applyAlignment="1">
      <alignment horizontal="center" vertical="center" shrinkToFit="1"/>
    </xf>
    <xf numFmtId="0" fontId="9" fillId="5" borderId="14" xfId="0" applyFont="1" applyFill="1" applyBorder="1" applyAlignment="1">
      <alignment horizontal="center" vertical="center" shrinkToFit="1"/>
    </xf>
    <xf numFmtId="0" fontId="9" fillId="5" borderId="15" xfId="0" applyFont="1" applyFill="1" applyBorder="1" applyAlignment="1">
      <alignment horizontal="center" vertical="center" shrinkToFit="1"/>
    </xf>
    <xf numFmtId="179" fontId="9" fillId="5" borderId="13" xfId="0" applyNumberFormat="1" applyFont="1" applyFill="1" applyBorder="1" applyAlignment="1">
      <alignment horizontal="center" vertical="center" shrinkToFit="1"/>
    </xf>
    <xf numFmtId="179" fontId="9" fillId="5" borderId="9" xfId="0" applyNumberFormat="1" applyFont="1" applyFill="1" applyBorder="1" applyAlignment="1">
      <alignment horizontal="center" vertical="center" shrinkToFit="1"/>
    </xf>
    <xf numFmtId="178" fontId="11" fillId="2" borderId="13" xfId="0" applyNumberFormat="1" applyFont="1" applyFill="1" applyBorder="1" applyAlignment="1">
      <alignment horizontal="center" vertical="center"/>
    </xf>
    <xf numFmtId="178" fontId="11" fillId="2" borderId="9" xfId="0" applyNumberFormat="1" applyFont="1" applyFill="1" applyBorder="1" applyAlignment="1">
      <alignment horizontal="center" vertical="center"/>
    </xf>
    <xf numFmtId="176" fontId="12" fillId="2" borderId="13" xfId="0" applyNumberFormat="1" applyFont="1" applyFill="1" applyBorder="1" applyAlignment="1">
      <alignment horizontal="center" vertical="center"/>
    </xf>
    <xf numFmtId="176" fontId="12" fillId="2" borderId="9" xfId="0" applyNumberFormat="1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76" fontId="11" fillId="3" borderId="13" xfId="0" applyNumberFormat="1" applyFont="1" applyFill="1" applyBorder="1" applyAlignment="1">
      <alignment horizontal="center" vertical="center"/>
    </xf>
    <xf numFmtId="176" fontId="11" fillId="3" borderId="9" xfId="0" applyNumberFormat="1" applyFont="1" applyFill="1" applyBorder="1" applyAlignment="1">
      <alignment horizontal="center" vertical="center"/>
    </xf>
    <xf numFmtId="56" fontId="11" fillId="5" borderId="7" xfId="0" applyNumberFormat="1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56" fontId="11" fillId="5" borderId="11" xfId="0" applyNumberFormat="1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56" fontId="21" fillId="5" borderId="0" xfId="0" applyNumberFormat="1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 shrinkToFit="1"/>
    </xf>
    <xf numFmtId="0" fontId="14" fillId="5" borderId="15" xfId="0" applyFont="1" applyFill="1" applyBorder="1" applyAlignment="1">
      <alignment horizontal="center" vertical="center" shrinkToFit="1"/>
    </xf>
    <xf numFmtId="176" fontId="11" fillId="2" borderId="23" xfId="0" applyNumberFormat="1" applyFont="1" applyFill="1" applyBorder="1" applyAlignment="1">
      <alignment horizontal="center" vertical="center" shrinkToFit="1"/>
    </xf>
    <xf numFmtId="178" fontId="11" fillId="2" borderId="23" xfId="0" applyNumberFormat="1" applyFont="1" applyFill="1" applyBorder="1" applyAlignment="1">
      <alignment horizontal="center" vertical="center" shrinkToFit="1"/>
    </xf>
    <xf numFmtId="0" fontId="14" fillId="5" borderId="24" xfId="0" applyFont="1" applyFill="1" applyBorder="1" applyAlignment="1">
      <alignment horizontal="center" vertical="center" shrinkToFit="1"/>
    </xf>
    <xf numFmtId="179" fontId="9" fillId="5" borderId="23" xfId="0" applyNumberFormat="1" applyFont="1" applyFill="1" applyBorder="1" applyAlignment="1">
      <alignment horizontal="center" vertical="center" shrinkToFit="1"/>
    </xf>
    <xf numFmtId="178" fontId="11" fillId="2" borderId="23" xfId="0" applyNumberFormat="1" applyFont="1" applyFill="1" applyBorder="1" applyAlignment="1">
      <alignment horizontal="center" vertical="center"/>
    </xf>
    <xf numFmtId="176" fontId="12" fillId="2" borderId="23" xfId="0" applyNumberFormat="1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176" fontId="11" fillId="3" borderId="23" xfId="0" applyNumberFormat="1" applyFont="1" applyFill="1" applyBorder="1" applyAlignment="1">
      <alignment horizontal="center" vertical="center"/>
    </xf>
    <xf numFmtId="176" fontId="27" fillId="5" borderId="0" xfId="0" applyNumberFormat="1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176" fontId="21" fillId="5" borderId="0" xfId="0" applyNumberFormat="1" applyFont="1" applyFill="1" applyBorder="1" applyAlignment="1">
      <alignment horizontal="center" vertical="center"/>
    </xf>
    <xf numFmtId="177" fontId="21" fillId="2" borderId="0" xfId="0" applyNumberFormat="1" applyFont="1" applyFill="1" applyBorder="1" applyAlignment="1">
      <alignment horizontal="center" vertical="center" shrinkToFit="1"/>
    </xf>
    <xf numFmtId="0" fontId="29" fillId="2" borderId="0" xfId="0" applyFont="1" applyFill="1" applyBorder="1" applyAlignment="1">
      <alignment horizontal="center" vertical="center" shrinkToFit="1"/>
    </xf>
    <xf numFmtId="178" fontId="21" fillId="2" borderId="0" xfId="0" applyNumberFormat="1" applyFont="1" applyFill="1" applyBorder="1" applyAlignment="1">
      <alignment horizontal="center" vertical="center" shrinkToFit="1"/>
    </xf>
    <xf numFmtId="176" fontId="21" fillId="2" borderId="0" xfId="0" applyNumberFormat="1" applyFont="1" applyFill="1" applyBorder="1" applyAlignment="1">
      <alignment horizontal="center" vertical="center" shrinkToFit="1"/>
    </xf>
    <xf numFmtId="176" fontId="21" fillId="5" borderId="0" xfId="0" applyNumberFormat="1" applyFont="1" applyFill="1" applyBorder="1" applyAlignment="1">
      <alignment horizontal="center" vertical="center" shrinkToFit="1"/>
    </xf>
    <xf numFmtId="178" fontId="21" fillId="5" borderId="0" xfId="0" applyNumberFormat="1" applyFont="1" applyFill="1" applyBorder="1" applyAlignment="1">
      <alignment horizontal="center" vertical="center" shrinkToFit="1"/>
    </xf>
    <xf numFmtId="177" fontId="21" fillId="5" borderId="0" xfId="0" applyNumberFormat="1" applyFont="1" applyFill="1" applyBorder="1" applyAlignment="1">
      <alignment horizontal="center" vertical="center" shrinkToFit="1"/>
    </xf>
    <xf numFmtId="0" fontId="29" fillId="5" borderId="0" xfId="0" applyFont="1" applyFill="1" applyBorder="1" applyAlignment="1">
      <alignment horizontal="center" vertical="center" shrinkToFit="1"/>
    </xf>
    <xf numFmtId="177" fontId="11" fillId="2" borderId="16" xfId="0" applyNumberFormat="1" applyFont="1" applyFill="1" applyBorder="1" applyAlignment="1">
      <alignment horizontal="center" vertical="center" shrinkToFit="1"/>
    </xf>
    <xf numFmtId="0" fontId="17" fillId="2" borderId="23" xfId="0" applyFont="1" applyFill="1" applyBorder="1" applyAlignment="1">
      <alignment horizontal="center" vertical="center" shrinkToFit="1"/>
    </xf>
    <xf numFmtId="0" fontId="11" fillId="6" borderId="19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176" fontId="21" fillId="3" borderId="0" xfId="0" applyNumberFormat="1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176" fontId="27" fillId="2" borderId="0" xfId="0" applyNumberFormat="1" applyFont="1" applyFill="1" applyBorder="1" applyAlignment="1">
      <alignment horizontal="center" vertical="center"/>
    </xf>
    <xf numFmtId="178" fontId="21" fillId="2" borderId="0" xfId="0" applyNumberFormat="1" applyFont="1" applyFill="1" applyBorder="1" applyAlignment="1">
      <alignment horizontal="center" vertical="center"/>
    </xf>
    <xf numFmtId="179" fontId="24" fillId="5" borderId="0" xfId="0" applyNumberFormat="1" applyFont="1" applyFill="1" applyBorder="1" applyAlignment="1">
      <alignment horizontal="center" vertical="center" shrinkToFit="1"/>
    </xf>
    <xf numFmtId="0" fontId="24" fillId="5" borderId="0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27" xfId="0" applyFont="1" applyFill="1" applyBorder="1" applyAlignment="1">
      <alignment horizontal="center" vertical="center" shrinkToFit="1"/>
    </xf>
    <xf numFmtId="0" fontId="9" fillId="2" borderId="26" xfId="0" applyFont="1" applyFill="1" applyBorder="1" applyAlignment="1">
      <alignment horizontal="center" vertical="center" shrinkToFit="1"/>
    </xf>
    <xf numFmtId="0" fontId="9" fillId="2" borderId="25" xfId="0" applyFont="1" applyFill="1" applyBorder="1" applyAlignment="1">
      <alignment horizontal="center" vertical="center" shrinkToFit="1"/>
    </xf>
    <xf numFmtId="0" fontId="24" fillId="2" borderId="0" xfId="0" applyFont="1" applyFill="1" applyBorder="1" applyAlignment="1">
      <alignment horizontal="center" vertical="center" shrinkToFit="1"/>
    </xf>
    <xf numFmtId="0" fontId="11" fillId="5" borderId="7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/>
    </xf>
    <xf numFmtId="0" fontId="11" fillId="5" borderId="12" xfId="0" applyFont="1" applyFill="1" applyBorder="1" applyAlignment="1">
      <alignment horizontal="center"/>
    </xf>
    <xf numFmtId="0" fontId="30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9" fillId="5" borderId="8" xfId="0" applyFont="1" applyFill="1" applyBorder="1" applyAlignment="1">
      <alignment horizontal="center" vertical="center" shrinkToFit="1"/>
    </xf>
    <xf numFmtId="0" fontId="31" fillId="5" borderId="0" xfId="0" applyFont="1" applyFill="1" applyBorder="1" applyAlignment="1">
      <alignment horizontal="left" vertical="center" shrinkToFit="1"/>
    </xf>
    <xf numFmtId="0" fontId="24" fillId="5" borderId="0" xfId="0" applyFont="1" applyFill="1" applyBorder="1" applyAlignment="1">
      <alignment horizontal="left" vertical="center" shrinkToFit="1"/>
    </xf>
    <xf numFmtId="178" fontId="21" fillId="5" borderId="0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9"/>
  <sheetViews>
    <sheetView tabSelected="1" view="pageBreakPreview" topLeftCell="A13" zoomScale="70" zoomScaleNormal="70" zoomScaleSheetLayoutView="70" workbookViewId="0">
      <selection activeCell="AJ10" sqref="AJ10"/>
    </sheetView>
  </sheetViews>
  <sheetFormatPr defaultRowHeight="13.5"/>
  <cols>
    <col min="1" max="3" width="11" style="3" bestFit="1" customWidth="1"/>
    <col min="4" max="4" width="9.125" style="3" bestFit="1" customWidth="1"/>
    <col min="5" max="5" width="12.875" style="57" customWidth="1"/>
    <col min="6" max="6" width="6" style="58" customWidth="1"/>
    <col min="7" max="7" width="9.25" style="2" customWidth="1"/>
    <col min="8" max="11" width="4.625" style="2" hidden="1" customWidth="1"/>
    <col min="12" max="12" width="5.375" style="2" hidden="1" customWidth="1"/>
    <col min="13" max="13" width="4.625" style="2" hidden="1" customWidth="1"/>
    <col min="14" max="14" width="6.375" style="2" customWidth="1"/>
    <col min="15" max="15" width="4.25" style="2" customWidth="1"/>
    <col min="16" max="16" width="6.625" style="2" customWidth="1"/>
    <col min="17" max="17" width="4.25" style="50" customWidth="1"/>
    <col min="18" max="18" width="5.625" style="2" customWidth="1"/>
    <col min="19" max="19" width="4.75" style="2" customWidth="1"/>
    <col min="20" max="20" width="3.875" style="2" customWidth="1"/>
    <col min="21" max="21" width="4.75" style="1" customWidth="1"/>
    <col min="22" max="22" width="4.75" style="2" customWidth="1"/>
    <col min="23" max="23" width="3.875" style="2" customWidth="1"/>
    <col min="24" max="24" width="4.75" style="1" customWidth="1"/>
    <col min="25" max="25" width="4.75" style="2" customWidth="1"/>
    <col min="26" max="26" width="3.875" style="13" customWidth="1"/>
    <col min="27" max="27" width="4.75" style="14" customWidth="1"/>
    <col min="28" max="28" width="4.75" style="13" customWidth="1"/>
    <col min="29" max="29" width="3.875" style="2" customWidth="1"/>
    <col min="30" max="30" width="4.75" style="1" customWidth="1"/>
    <col min="31" max="31" width="4.75" style="2" customWidth="1"/>
    <col min="32" max="32" width="3.875" style="2" customWidth="1"/>
    <col min="33" max="33" width="4.75" style="1" customWidth="1"/>
    <col min="34" max="34" width="4.75" style="2" customWidth="1"/>
    <col min="35" max="35" width="3.875" style="13" customWidth="1"/>
    <col min="36" max="36" width="4.75" style="14" customWidth="1"/>
    <col min="37" max="37" width="4.75" style="18" customWidth="1"/>
    <col min="38" max="38" width="3.875" style="18" customWidth="1"/>
    <col min="39" max="39" width="4.75" style="19" customWidth="1"/>
    <col min="40" max="40" width="9" style="25"/>
    <col min="41" max="16384" width="9" style="3"/>
  </cols>
  <sheetData>
    <row r="1" spans="5:40" ht="57" customHeight="1">
      <c r="E1" s="141" t="s">
        <v>14</v>
      </c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47"/>
      <c r="AL1" s="47"/>
      <c r="AM1" s="47"/>
    </row>
    <row r="2" spans="5:40" ht="57" customHeight="1">
      <c r="E2" s="140" t="s">
        <v>15</v>
      </c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47"/>
      <c r="AL2" s="47"/>
      <c r="AM2" s="47"/>
    </row>
    <row r="3" spans="5:40" ht="17.25">
      <c r="E3" s="51" t="s">
        <v>0</v>
      </c>
      <c r="F3" s="52"/>
      <c r="G3" s="53"/>
      <c r="H3" s="54"/>
      <c r="I3" s="54"/>
      <c r="J3" s="54"/>
      <c r="K3" s="54"/>
      <c r="L3" s="54"/>
      <c r="M3" s="55"/>
      <c r="O3" s="55"/>
      <c r="P3" s="49"/>
      <c r="Q3" s="55"/>
      <c r="R3" s="55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21"/>
      <c r="AL3" s="21"/>
      <c r="AM3" s="21"/>
    </row>
    <row r="4" spans="5:40" ht="5.25" customHeight="1" thickBot="1">
      <c r="G4" s="50"/>
      <c r="P4" s="50"/>
      <c r="Q4" s="2"/>
      <c r="T4" s="1"/>
      <c r="U4" s="2"/>
      <c r="W4" s="1"/>
      <c r="X4" s="2"/>
      <c r="Z4" s="1"/>
      <c r="AA4" s="2"/>
      <c r="AB4" s="2"/>
      <c r="AC4" s="1"/>
      <c r="AD4" s="2"/>
      <c r="AF4" s="1"/>
      <c r="AG4" s="2"/>
      <c r="AI4" s="1"/>
      <c r="AJ4" s="2"/>
      <c r="AL4" s="19"/>
      <c r="AM4" s="18"/>
    </row>
    <row r="5" spans="5:40" s="7" customFormat="1" ht="36">
      <c r="E5" s="22"/>
      <c r="F5" s="15" t="s">
        <v>13</v>
      </c>
      <c r="G5" s="9" t="s">
        <v>12</v>
      </c>
      <c r="H5" s="6" t="s">
        <v>1</v>
      </c>
      <c r="I5" s="6" t="s">
        <v>2</v>
      </c>
      <c r="J5" s="6" t="s">
        <v>3</v>
      </c>
      <c r="K5" s="6" t="s">
        <v>4</v>
      </c>
      <c r="L5" s="6" t="s">
        <v>5</v>
      </c>
      <c r="M5" s="12" t="s">
        <v>12</v>
      </c>
      <c r="N5" s="5" t="s">
        <v>6</v>
      </c>
      <c r="O5" s="5" t="s">
        <v>7</v>
      </c>
      <c r="P5" s="9" t="s">
        <v>8</v>
      </c>
      <c r="Q5" s="5" t="s">
        <v>9</v>
      </c>
      <c r="R5" s="5" t="s">
        <v>10</v>
      </c>
      <c r="S5" s="132" t="str">
        <f>E6</f>
        <v>妙法寺</v>
      </c>
      <c r="T5" s="132"/>
      <c r="U5" s="132"/>
      <c r="V5" s="132" t="str">
        <f>E8</f>
        <v>須磨ライズ</v>
      </c>
      <c r="W5" s="132"/>
      <c r="X5" s="132"/>
      <c r="Y5" s="133" t="str">
        <f>E10</f>
        <v>西須磨南落合</v>
      </c>
      <c r="Z5" s="132"/>
      <c r="AA5" s="134"/>
      <c r="AB5" s="132" t="str">
        <f>E12</f>
        <v>白川横尾</v>
      </c>
      <c r="AC5" s="132"/>
      <c r="AD5" s="132"/>
      <c r="AE5" s="133" t="str">
        <f>E14</f>
        <v>西落合高倉台落合</v>
      </c>
      <c r="AF5" s="132"/>
      <c r="AG5" s="134"/>
      <c r="AH5" s="132" t="str">
        <f>E16</f>
        <v>長坂</v>
      </c>
      <c r="AI5" s="132"/>
      <c r="AJ5" s="135"/>
      <c r="AK5" s="136"/>
      <c r="AL5" s="136"/>
      <c r="AM5" s="136"/>
      <c r="AN5" s="26"/>
    </row>
    <row r="6" spans="5:40" s="4" customFormat="1" ht="21.75" customHeight="1">
      <c r="E6" s="142" t="s">
        <v>17</v>
      </c>
      <c r="F6" s="70">
        <f>N6+P6</f>
        <v>1.5</v>
      </c>
      <c r="G6" s="72">
        <f>N6+O6+(P6*2)</f>
        <v>5</v>
      </c>
      <c r="H6" s="74"/>
      <c r="I6" s="74"/>
      <c r="J6" s="74"/>
      <c r="K6" s="76"/>
      <c r="L6" s="76"/>
      <c r="M6" s="78">
        <f>(N6+O6)+(P6*2)</f>
        <v>5</v>
      </c>
      <c r="N6" s="61">
        <f>IF(S7="○",1)+IF(V7="○",1)+IF(Y7="○",1)+IF(AB7="○",1)+IF(AE7="○",1)+IF(AH7="○",1)</f>
        <v>1</v>
      </c>
      <c r="O6" s="61">
        <f>IF(S7="●",1)+IF(V7="●",1)+IF(Y7="●",1)+IF(AB7="●",1)+IF(AE7="●",1)+IF(AH7="●",1)</f>
        <v>3</v>
      </c>
      <c r="P6" s="63">
        <f>IF(S7="▲",0.5)+IF(V7="▲",0.5)+IF(Y7="▲",0.5)+IF(AB7="▲",0.5)+IF(AE7="▲",0.5)+IF(AH7="▲",0.5)</f>
        <v>0.5</v>
      </c>
      <c r="Q6" s="65">
        <f>U6+X6+AA6+AD6+AG6+AJ6+AM6+AP6+AS6+AV6+AY6+BB6</f>
        <v>44</v>
      </c>
      <c r="R6" s="66">
        <f>S6+V6+Y6+AB6+AE6+AH6+AK6+AN6+AQ6+AT6+AW6+AZ6</f>
        <v>14</v>
      </c>
      <c r="S6" s="88"/>
      <c r="T6" s="89"/>
      <c r="U6" s="90"/>
      <c r="V6" s="23">
        <v>5</v>
      </c>
      <c r="W6" s="16" t="s">
        <v>11</v>
      </c>
      <c r="X6" s="17">
        <v>5</v>
      </c>
      <c r="Y6" s="16">
        <v>0</v>
      </c>
      <c r="Z6" s="16" t="s">
        <v>11</v>
      </c>
      <c r="AA6" s="16">
        <v>20</v>
      </c>
      <c r="AB6" s="23">
        <v>6</v>
      </c>
      <c r="AC6" s="16" t="s">
        <v>11</v>
      </c>
      <c r="AD6" s="17">
        <v>5</v>
      </c>
      <c r="AE6" s="16">
        <v>1</v>
      </c>
      <c r="AF6" s="16" t="s">
        <v>11</v>
      </c>
      <c r="AG6" s="16">
        <v>10</v>
      </c>
      <c r="AH6" s="23">
        <v>2</v>
      </c>
      <c r="AI6" s="16" t="s">
        <v>11</v>
      </c>
      <c r="AJ6" s="36">
        <v>4</v>
      </c>
      <c r="AK6" s="29"/>
      <c r="AL6" s="29"/>
      <c r="AM6" s="29"/>
      <c r="AN6" s="27"/>
    </row>
    <row r="7" spans="5:40" s="4" customFormat="1" ht="21.75" customHeight="1">
      <c r="E7" s="142"/>
      <c r="F7" s="71"/>
      <c r="G7" s="73"/>
      <c r="H7" s="75"/>
      <c r="I7" s="75"/>
      <c r="J7" s="75"/>
      <c r="K7" s="77"/>
      <c r="L7" s="77"/>
      <c r="M7" s="79"/>
      <c r="N7" s="62"/>
      <c r="O7" s="62"/>
      <c r="P7" s="64"/>
      <c r="Q7" s="65"/>
      <c r="R7" s="67"/>
      <c r="S7" s="91"/>
      <c r="T7" s="92"/>
      <c r="U7" s="93"/>
      <c r="V7" s="80" t="s">
        <v>30</v>
      </c>
      <c r="W7" s="81"/>
      <c r="X7" s="82"/>
      <c r="Y7" s="83" t="s">
        <v>34</v>
      </c>
      <c r="Z7" s="81"/>
      <c r="AA7" s="81"/>
      <c r="AB7" s="87" t="s">
        <v>28</v>
      </c>
      <c r="AC7" s="81"/>
      <c r="AD7" s="82"/>
      <c r="AE7" s="83" t="s">
        <v>38</v>
      </c>
      <c r="AF7" s="81"/>
      <c r="AG7" s="81"/>
      <c r="AH7" s="80" t="s">
        <v>42</v>
      </c>
      <c r="AI7" s="81"/>
      <c r="AJ7" s="84"/>
      <c r="AK7" s="85"/>
      <c r="AL7" s="86"/>
      <c r="AM7" s="86"/>
      <c r="AN7" s="27"/>
    </row>
    <row r="8" spans="5:40" s="4" customFormat="1" ht="21.75" customHeight="1">
      <c r="E8" s="68" t="s">
        <v>18</v>
      </c>
      <c r="F8" s="70">
        <f t="shared" ref="F8:F16" si="0">N8+P8</f>
        <v>0.5</v>
      </c>
      <c r="G8" s="72">
        <f>N8+O8+(P8*2)</f>
        <v>5</v>
      </c>
      <c r="H8" s="74"/>
      <c r="I8" s="74"/>
      <c r="J8" s="74"/>
      <c r="K8" s="76"/>
      <c r="L8" s="76"/>
      <c r="M8" s="78">
        <f>(N8+O8)+(P8*2)</f>
        <v>5</v>
      </c>
      <c r="N8" s="61">
        <f>IF(S9="○",1)+IF(V9="○",1)+IF(Y9="○",1)+IF(AB9="○",1)+IF(AE9="○",1)+IF(AH9="○",1)</f>
        <v>0</v>
      </c>
      <c r="O8" s="61">
        <f t="shared" ref="O8" si="1">IF(S9="●",1)+IF(V9="●",1)+IF(Y9="●",1)+IF(AB9="●",1)+IF(AE9="●",1)+IF(AH9="●",1)</f>
        <v>4</v>
      </c>
      <c r="P8" s="63">
        <f t="shared" ref="P8" si="2">IF(S9="▲",0.5)+IF(V9="▲",0.5)+IF(Y9="▲",0.5)+IF(AB9="▲",0.5)+IF(AE9="▲",0.5)+IF(AH9="▲",0.5)</f>
        <v>0.5</v>
      </c>
      <c r="Q8" s="65">
        <f t="shared" ref="Q8" si="3">U8+X8+AA8+AD8+AG8+AJ8+AM8+AP8+AS8+AV8+AY8+BB8</f>
        <v>38</v>
      </c>
      <c r="R8" s="66">
        <f>S8+V8+Y8+AB8+AE8+AH8+AK8+AN8+AQ8+AT8+AW8+AZ8</f>
        <v>14</v>
      </c>
      <c r="S8" s="24">
        <f>X6</f>
        <v>5</v>
      </c>
      <c r="T8" s="10" t="s">
        <v>11</v>
      </c>
      <c r="U8" s="11">
        <f>V6</f>
        <v>5</v>
      </c>
      <c r="V8" s="88"/>
      <c r="W8" s="89"/>
      <c r="X8" s="90"/>
      <c r="Y8" s="31">
        <v>0</v>
      </c>
      <c r="Z8" s="31" t="s">
        <v>11</v>
      </c>
      <c r="AA8" s="31">
        <v>11</v>
      </c>
      <c r="AB8" s="23">
        <v>2</v>
      </c>
      <c r="AC8" s="16" t="s">
        <v>11</v>
      </c>
      <c r="AD8" s="17">
        <v>9</v>
      </c>
      <c r="AE8" s="16">
        <v>4</v>
      </c>
      <c r="AF8" s="16" t="s">
        <v>11</v>
      </c>
      <c r="AG8" s="16">
        <v>5</v>
      </c>
      <c r="AH8" s="23">
        <v>3</v>
      </c>
      <c r="AI8" s="16" t="s">
        <v>11</v>
      </c>
      <c r="AJ8" s="36">
        <v>8</v>
      </c>
      <c r="AK8" s="29"/>
      <c r="AL8" s="29"/>
      <c r="AM8" s="29"/>
      <c r="AN8" s="27"/>
    </row>
    <row r="9" spans="5:40" s="4" customFormat="1" ht="21.75" customHeight="1">
      <c r="E9" s="69"/>
      <c r="F9" s="71"/>
      <c r="G9" s="73"/>
      <c r="H9" s="75"/>
      <c r="I9" s="75"/>
      <c r="J9" s="75"/>
      <c r="K9" s="77"/>
      <c r="L9" s="77"/>
      <c r="M9" s="79"/>
      <c r="N9" s="62"/>
      <c r="O9" s="62"/>
      <c r="P9" s="64"/>
      <c r="Q9" s="65"/>
      <c r="R9" s="67"/>
      <c r="S9" s="87" t="str">
        <f>IF(V7="○","●",IF(V7="●","○",IF(V7="▲","▲","")))</f>
        <v>▲</v>
      </c>
      <c r="T9" s="81"/>
      <c r="U9" s="82"/>
      <c r="V9" s="91"/>
      <c r="W9" s="92"/>
      <c r="X9" s="93"/>
      <c r="Y9" s="83" t="s">
        <v>40</v>
      </c>
      <c r="Z9" s="81"/>
      <c r="AA9" s="81"/>
      <c r="AB9" s="80" t="s">
        <v>37</v>
      </c>
      <c r="AC9" s="81"/>
      <c r="AD9" s="82"/>
      <c r="AE9" s="83" t="s">
        <v>36</v>
      </c>
      <c r="AF9" s="83"/>
      <c r="AG9" s="83"/>
      <c r="AH9" s="80" t="s">
        <v>44</v>
      </c>
      <c r="AI9" s="81"/>
      <c r="AJ9" s="84"/>
      <c r="AK9" s="85"/>
      <c r="AL9" s="86"/>
      <c r="AM9" s="86"/>
      <c r="AN9" s="27"/>
    </row>
    <row r="10" spans="5:40" s="4" customFormat="1" ht="21" customHeight="1">
      <c r="E10" s="68" t="s">
        <v>20</v>
      </c>
      <c r="F10" s="70">
        <f t="shared" si="0"/>
        <v>2</v>
      </c>
      <c r="G10" s="72">
        <f>N10+O10+(P10*2)</f>
        <v>2</v>
      </c>
      <c r="H10" s="74"/>
      <c r="I10" s="74"/>
      <c r="J10" s="74"/>
      <c r="K10" s="76"/>
      <c r="L10" s="76"/>
      <c r="M10" s="78">
        <f>(N10+O10)+(P10*2)</f>
        <v>2</v>
      </c>
      <c r="N10" s="61">
        <f t="shared" ref="N10" si="4">IF(S11="○",1)+IF(V11="○",1)+IF(Y11="○",1)+IF(AB11="○",1)+IF(AE11="○",1)+IF(AH11="○",1)</f>
        <v>2</v>
      </c>
      <c r="O10" s="61">
        <f t="shared" ref="O10" si="5">IF(S11="●",1)+IF(V11="●",1)+IF(Y11="●",1)+IF(AB11="●",1)+IF(AE11="●",1)+IF(AH11="●",1)</f>
        <v>0</v>
      </c>
      <c r="P10" s="63">
        <f t="shared" ref="P10" si="6">IF(S11="▲",0.5)+IF(V11="▲",0.5)+IF(Y11="▲",0.5)+IF(AB11="▲",0.5)+IF(AE11="▲",0.5)+IF(AH11="▲",0.5)</f>
        <v>0</v>
      </c>
      <c r="Q10" s="65">
        <f t="shared" ref="Q10" si="7">U10+X10+AA10+AD10+AG10+AJ10+AM10+AP10+AS10+AV10+AY10+BB10</f>
        <v>0</v>
      </c>
      <c r="R10" s="66">
        <f>S10+V10+Y10+AB10+AE10+AH10+AK10+AN10+AQ10+AT10+AW10+AZ10</f>
        <v>31</v>
      </c>
      <c r="S10" s="24">
        <f>AA6</f>
        <v>20</v>
      </c>
      <c r="T10" s="10" t="s">
        <v>11</v>
      </c>
      <c r="U10" s="11">
        <f>Y6</f>
        <v>0</v>
      </c>
      <c r="V10" s="33">
        <f>AA8</f>
        <v>11</v>
      </c>
      <c r="W10" s="10" t="s">
        <v>11</v>
      </c>
      <c r="X10" s="11">
        <f>Y8</f>
        <v>0</v>
      </c>
      <c r="Y10" s="89"/>
      <c r="Z10" s="89"/>
      <c r="AA10" s="89"/>
      <c r="AB10" s="23"/>
      <c r="AC10" s="16" t="s">
        <v>11</v>
      </c>
      <c r="AD10" s="17"/>
      <c r="AE10" s="16"/>
      <c r="AF10" s="16" t="s">
        <v>11</v>
      </c>
      <c r="AG10" s="16"/>
      <c r="AH10" s="23"/>
      <c r="AI10" s="16" t="s">
        <v>11</v>
      </c>
      <c r="AJ10" s="36"/>
      <c r="AK10" s="29"/>
      <c r="AL10" s="29"/>
      <c r="AM10" s="29"/>
      <c r="AN10" s="27"/>
    </row>
    <row r="11" spans="5:40" s="4" customFormat="1" ht="21" customHeight="1">
      <c r="E11" s="69"/>
      <c r="F11" s="71"/>
      <c r="G11" s="73"/>
      <c r="H11" s="75"/>
      <c r="I11" s="75"/>
      <c r="J11" s="75"/>
      <c r="K11" s="77"/>
      <c r="L11" s="77"/>
      <c r="M11" s="79"/>
      <c r="N11" s="62"/>
      <c r="O11" s="62"/>
      <c r="P11" s="64"/>
      <c r="Q11" s="65"/>
      <c r="R11" s="67"/>
      <c r="S11" s="87" t="str">
        <f>IF(Y7="○","●",IF(Y7="●","○",IF(Y7="▲","▲","")))</f>
        <v>○</v>
      </c>
      <c r="T11" s="81"/>
      <c r="U11" s="82"/>
      <c r="V11" s="87" t="str">
        <f>IF(Y9="○","●",IF(Y9="●","○",IF(Y9="▲","▲","")))</f>
        <v>○</v>
      </c>
      <c r="W11" s="81"/>
      <c r="X11" s="82"/>
      <c r="Y11" s="92"/>
      <c r="Z11" s="92"/>
      <c r="AA11" s="92"/>
      <c r="AB11" s="80"/>
      <c r="AC11" s="81"/>
      <c r="AD11" s="82"/>
      <c r="AE11" s="83"/>
      <c r="AF11" s="81"/>
      <c r="AG11" s="81"/>
      <c r="AH11" s="80"/>
      <c r="AI11" s="81"/>
      <c r="AJ11" s="84"/>
      <c r="AK11" s="85"/>
      <c r="AL11" s="86"/>
      <c r="AM11" s="86"/>
      <c r="AN11" s="27"/>
    </row>
    <row r="12" spans="5:40" s="4" customFormat="1" ht="21" customHeight="1">
      <c r="E12" s="68" t="s">
        <v>19</v>
      </c>
      <c r="F12" s="70">
        <f t="shared" si="0"/>
        <v>1</v>
      </c>
      <c r="G12" s="72">
        <f>N12+O12+(P12*2)</f>
        <v>4</v>
      </c>
      <c r="H12" s="74"/>
      <c r="I12" s="74"/>
      <c r="J12" s="74"/>
      <c r="K12" s="76"/>
      <c r="L12" s="76"/>
      <c r="M12" s="78">
        <f>(N12+O12)++(P12*2)</f>
        <v>4</v>
      </c>
      <c r="N12" s="61">
        <f t="shared" ref="N12" si="8">IF(S13="○",1)+IF(V13="○",1)+IF(Y13="○",1)+IF(AB13="○",1)+IF(AE13="○",1)+IF(AH13="○",1)</f>
        <v>1</v>
      </c>
      <c r="O12" s="61">
        <f t="shared" ref="O12" si="9">IF(S13="●",1)+IF(V13="●",1)+IF(Y13="●",1)+IF(AB13="●",1)+IF(AE13="●",1)+IF(AH13="●",1)</f>
        <v>3</v>
      </c>
      <c r="P12" s="63">
        <f t="shared" ref="P12" si="10">IF(S13="▲",0.5)+IF(V13="▲",0.5)+IF(Y13="▲",0.5)+IF(AB13="▲",0.5)+IF(AE13="▲",0.5)+IF(AH13="▲",0.5)</f>
        <v>0</v>
      </c>
      <c r="Q12" s="65">
        <f t="shared" ref="Q12" si="11">U12+X12+AA12+AD12+AG12+AJ12+AM12+AP12+AS12+AV12+AY12+BB12</f>
        <v>21</v>
      </c>
      <c r="R12" s="66">
        <f>S12+V12+Y12+AB12+AE12+AH12+AK12+AN12+AQ12+AT12+AW12+AZ12</f>
        <v>18</v>
      </c>
      <c r="S12" s="24">
        <f>AD6</f>
        <v>5</v>
      </c>
      <c r="T12" s="10" t="s">
        <v>11</v>
      </c>
      <c r="U12" s="11">
        <f>AB6</f>
        <v>6</v>
      </c>
      <c r="V12" s="33">
        <f>AD8</f>
        <v>9</v>
      </c>
      <c r="W12" s="10" t="s">
        <v>11</v>
      </c>
      <c r="X12" s="11">
        <f>AB8</f>
        <v>2</v>
      </c>
      <c r="Y12" s="10">
        <f>AD10</f>
        <v>0</v>
      </c>
      <c r="Z12" s="10" t="s">
        <v>11</v>
      </c>
      <c r="AA12" s="10">
        <f>AB10</f>
        <v>0</v>
      </c>
      <c r="AB12" s="88"/>
      <c r="AC12" s="89"/>
      <c r="AD12" s="90"/>
      <c r="AE12" s="16">
        <v>2</v>
      </c>
      <c r="AF12" s="16" t="s">
        <v>11</v>
      </c>
      <c r="AG12" s="16">
        <v>7</v>
      </c>
      <c r="AH12" s="23">
        <v>2</v>
      </c>
      <c r="AI12" s="16" t="s">
        <v>11</v>
      </c>
      <c r="AJ12" s="36">
        <v>6</v>
      </c>
      <c r="AK12" s="29"/>
      <c r="AL12" s="29"/>
      <c r="AM12" s="29"/>
      <c r="AN12" s="27"/>
    </row>
    <row r="13" spans="5:40" s="4" customFormat="1" ht="21.75" customHeight="1">
      <c r="E13" s="69"/>
      <c r="F13" s="71"/>
      <c r="G13" s="73"/>
      <c r="H13" s="75"/>
      <c r="I13" s="75"/>
      <c r="J13" s="75"/>
      <c r="K13" s="77"/>
      <c r="L13" s="77"/>
      <c r="M13" s="79"/>
      <c r="N13" s="62"/>
      <c r="O13" s="62"/>
      <c r="P13" s="64"/>
      <c r="Q13" s="65"/>
      <c r="R13" s="67"/>
      <c r="S13" s="87" t="str">
        <f>IF(AB7="○","●",IF(AB7="●","○",IF(AB7="▲","▲","")))</f>
        <v>●</v>
      </c>
      <c r="T13" s="81"/>
      <c r="U13" s="82"/>
      <c r="V13" s="87" t="str">
        <f>IF(AB9="○","●",IF(AB9="●","○",IF(AB9="▲","▲","")))</f>
        <v>○</v>
      </c>
      <c r="W13" s="81"/>
      <c r="X13" s="82"/>
      <c r="Y13" s="81" t="str">
        <f>IF(AB11="○","●",IF(AB11="●","○",IF(AB11="▲","▲","")))</f>
        <v/>
      </c>
      <c r="Z13" s="81"/>
      <c r="AA13" s="81"/>
      <c r="AB13" s="91"/>
      <c r="AC13" s="92"/>
      <c r="AD13" s="93"/>
      <c r="AE13" s="83" t="s">
        <v>41</v>
      </c>
      <c r="AF13" s="81"/>
      <c r="AG13" s="81"/>
      <c r="AH13" s="80" t="s">
        <v>29</v>
      </c>
      <c r="AI13" s="81"/>
      <c r="AJ13" s="84"/>
      <c r="AK13" s="85"/>
      <c r="AL13" s="86"/>
      <c r="AM13" s="86"/>
      <c r="AN13" s="27"/>
    </row>
    <row r="14" spans="5:40" s="4" customFormat="1" ht="21.75" customHeight="1">
      <c r="E14" s="94" t="s">
        <v>21</v>
      </c>
      <c r="F14" s="70">
        <f t="shared" si="0"/>
        <v>3</v>
      </c>
      <c r="G14" s="72">
        <f>N14+O14+(P14*2)</f>
        <v>4</v>
      </c>
      <c r="H14" s="74"/>
      <c r="I14" s="74"/>
      <c r="J14" s="74"/>
      <c r="K14" s="76"/>
      <c r="L14" s="76"/>
      <c r="M14" s="78">
        <f>(N14+O14)+(P14*2)</f>
        <v>4</v>
      </c>
      <c r="N14" s="61">
        <f t="shared" ref="N14" si="12">IF(S15="○",1)+IF(V15="○",1)+IF(Y15="○",1)+IF(AB15="○",1)+IF(AE15="○",1)+IF(AH15="○",1)</f>
        <v>3</v>
      </c>
      <c r="O14" s="61">
        <f t="shared" ref="O14" si="13">IF(S15="●",1)+IF(V15="●",1)+IF(Y15="●",1)+IF(AB15="●",1)+IF(AE15="●",1)+IF(AH15="●",1)</f>
        <v>1</v>
      </c>
      <c r="P14" s="63">
        <f t="shared" ref="P14" si="14">IF(S15="▲",0.5)+IF(V15="▲",0.5)+IF(Y15="▲",0.5)+IF(AB15="▲",0.5)+IF(AE15="▲",0.5)+IF(AH15="▲",0.5)</f>
        <v>0</v>
      </c>
      <c r="Q14" s="65">
        <f t="shared" ref="Q14" si="15">U14+X14+AA14+AD14+AG14+AJ14+AM14+AP14+AS14+AV14+AY14+BB14</f>
        <v>12</v>
      </c>
      <c r="R14" s="66">
        <f>S14+V14+Y14+AB14+AE14+AH14+AK14+AN14+AQ14+AT14+AW14+AZ14</f>
        <v>24</v>
      </c>
      <c r="S14" s="24">
        <f>AG6</f>
        <v>10</v>
      </c>
      <c r="T14" s="10" t="s">
        <v>11</v>
      </c>
      <c r="U14" s="11">
        <f>AE6</f>
        <v>1</v>
      </c>
      <c r="V14" s="33">
        <f>AG8</f>
        <v>5</v>
      </c>
      <c r="W14" s="10" t="s">
        <v>11</v>
      </c>
      <c r="X14" s="11">
        <f>AE8</f>
        <v>4</v>
      </c>
      <c r="Y14" s="10">
        <f>AG10</f>
        <v>0</v>
      </c>
      <c r="Z14" s="10" t="s">
        <v>11</v>
      </c>
      <c r="AA14" s="10">
        <f>AE10</f>
        <v>0</v>
      </c>
      <c r="AB14" s="33">
        <f>AG12</f>
        <v>7</v>
      </c>
      <c r="AC14" s="10" t="s">
        <v>11</v>
      </c>
      <c r="AD14" s="11">
        <f>AE12</f>
        <v>2</v>
      </c>
      <c r="AE14" s="89"/>
      <c r="AF14" s="89"/>
      <c r="AG14" s="89"/>
      <c r="AH14" s="23">
        <v>2</v>
      </c>
      <c r="AI14" s="16" t="s">
        <v>11</v>
      </c>
      <c r="AJ14" s="36">
        <v>5</v>
      </c>
      <c r="AK14" s="29"/>
      <c r="AL14" s="29"/>
      <c r="AM14" s="29"/>
      <c r="AN14" s="27"/>
    </row>
    <row r="15" spans="5:40" s="4" customFormat="1" ht="21.75" customHeight="1">
      <c r="E15" s="95"/>
      <c r="F15" s="71"/>
      <c r="G15" s="73"/>
      <c r="H15" s="75"/>
      <c r="I15" s="75"/>
      <c r="J15" s="75"/>
      <c r="K15" s="77"/>
      <c r="L15" s="77"/>
      <c r="M15" s="79"/>
      <c r="N15" s="62"/>
      <c r="O15" s="62"/>
      <c r="P15" s="64"/>
      <c r="Q15" s="65"/>
      <c r="R15" s="67"/>
      <c r="S15" s="87" t="str">
        <f>IF(AE7="○","●",IF(AE7="●","○",IF(AE7="▲","▲","")))</f>
        <v>○</v>
      </c>
      <c r="T15" s="81"/>
      <c r="U15" s="82"/>
      <c r="V15" s="87" t="str">
        <f>IF(AE9="○","●",IF(AE9="●","○",IF(AE9="▲","▲","")))</f>
        <v>○</v>
      </c>
      <c r="W15" s="81"/>
      <c r="X15" s="82"/>
      <c r="Y15" s="81" t="str">
        <f>IF(AE11="○","●",IF(AE11="●","○",IF(AE11="▲","▲","")))</f>
        <v/>
      </c>
      <c r="Z15" s="81"/>
      <c r="AA15" s="81"/>
      <c r="AB15" s="87" t="str">
        <f>IF(AE13="○","●",IF(AE13="●","○",IF(AE13="▲","▲","")))</f>
        <v>○</v>
      </c>
      <c r="AC15" s="81"/>
      <c r="AD15" s="82"/>
      <c r="AE15" s="92"/>
      <c r="AF15" s="92"/>
      <c r="AG15" s="92"/>
      <c r="AH15" s="80" t="s">
        <v>33</v>
      </c>
      <c r="AI15" s="81"/>
      <c r="AJ15" s="84"/>
      <c r="AK15" s="85"/>
      <c r="AL15" s="86"/>
      <c r="AM15" s="86"/>
      <c r="AN15" s="27"/>
    </row>
    <row r="16" spans="5:40" s="4" customFormat="1" ht="21.75" customHeight="1">
      <c r="E16" s="94" t="s">
        <v>22</v>
      </c>
      <c r="F16" s="70">
        <f t="shared" si="0"/>
        <v>4</v>
      </c>
      <c r="G16" s="72">
        <f>N16+O16+(P16*2)</f>
        <v>4</v>
      </c>
      <c r="H16" s="74"/>
      <c r="I16" s="74"/>
      <c r="J16" s="74"/>
      <c r="K16" s="76"/>
      <c r="L16" s="76"/>
      <c r="M16" s="78">
        <f>(N16+O16)++(P16*2)</f>
        <v>4</v>
      </c>
      <c r="N16" s="61">
        <f t="shared" ref="N16" si="16">IF(S17="○",1)+IF(V17="○",1)+IF(Y17="○",1)+IF(AB17="○",1)+IF(AE17="○",1)+IF(AH17="○",1)</f>
        <v>4</v>
      </c>
      <c r="O16" s="61">
        <f t="shared" ref="O16" si="17">IF(S17="●",1)+IF(V17="●",1)+IF(Y17="●",1)+IF(AB17="●",1)+IF(AE17="●",1)+IF(AH17="●",1)</f>
        <v>0</v>
      </c>
      <c r="P16" s="63">
        <f t="shared" ref="P16" si="18">IF(S17="▲",0.5)+IF(V17="▲",0.5)+IF(Y17="▲",0.5)+IF(AB17="▲",0.5)+IF(AE17="▲",0.5)+IF(AH17="▲",0.5)</f>
        <v>0</v>
      </c>
      <c r="Q16" s="65">
        <f t="shared" ref="Q16" si="19">U16+X16+AA16+AD16+AG16+AJ16+AM16+AP16+AS16+AV16+AY16+BB16</f>
        <v>9</v>
      </c>
      <c r="R16" s="66">
        <f>S16+V16+Y16+AB16+AE16+AH16+AK16+AN16+AQ16+AT16+AW16+AZ16</f>
        <v>23</v>
      </c>
      <c r="S16" s="24">
        <f>AJ6</f>
        <v>4</v>
      </c>
      <c r="T16" s="10" t="s">
        <v>11</v>
      </c>
      <c r="U16" s="11">
        <f>AH6</f>
        <v>2</v>
      </c>
      <c r="V16" s="33">
        <f>AJ8</f>
        <v>8</v>
      </c>
      <c r="W16" s="10" t="s">
        <v>11</v>
      </c>
      <c r="X16" s="11">
        <f>AH8</f>
        <v>3</v>
      </c>
      <c r="Y16" s="10">
        <f>AJ10</f>
        <v>0</v>
      </c>
      <c r="Z16" s="10" t="s">
        <v>11</v>
      </c>
      <c r="AA16" s="10">
        <f>AH10</f>
        <v>0</v>
      </c>
      <c r="AB16" s="33">
        <f>AJ12</f>
        <v>6</v>
      </c>
      <c r="AC16" s="10" t="s">
        <v>11</v>
      </c>
      <c r="AD16" s="11">
        <f>AH12</f>
        <v>2</v>
      </c>
      <c r="AE16" s="10">
        <f>AJ14</f>
        <v>5</v>
      </c>
      <c r="AF16" s="10" t="s">
        <v>11</v>
      </c>
      <c r="AG16" s="10">
        <f>AH14</f>
        <v>2</v>
      </c>
      <c r="AH16" s="88"/>
      <c r="AI16" s="89"/>
      <c r="AJ16" s="118"/>
      <c r="AK16" s="29"/>
      <c r="AL16" s="29"/>
      <c r="AM16" s="29"/>
      <c r="AN16" s="27"/>
    </row>
    <row r="17" spans="1:40" s="4" customFormat="1" ht="21.75" customHeight="1" thickBot="1">
      <c r="E17" s="98"/>
      <c r="F17" s="99"/>
      <c r="G17" s="100"/>
      <c r="H17" s="101"/>
      <c r="I17" s="101"/>
      <c r="J17" s="101"/>
      <c r="K17" s="102"/>
      <c r="L17" s="102"/>
      <c r="M17" s="103"/>
      <c r="N17" s="96"/>
      <c r="O17" s="96"/>
      <c r="P17" s="97"/>
      <c r="Q17" s="116"/>
      <c r="R17" s="117"/>
      <c r="S17" s="122" t="str">
        <f>IF(AH7="○","●",IF(AH7="●","○",IF(AH7="▲","▲","")))</f>
        <v>○</v>
      </c>
      <c r="T17" s="123"/>
      <c r="U17" s="124"/>
      <c r="V17" s="122" t="str">
        <f>IF(AH9="○","●",IF(AH9="●","○",IF(AH9="▲","▲","")))</f>
        <v>○</v>
      </c>
      <c r="W17" s="123"/>
      <c r="X17" s="124"/>
      <c r="Y17" s="122" t="str">
        <f>IF(AH11="○","●",IF(AH11="●","○",IF(AH11="▲","▲","")))</f>
        <v/>
      </c>
      <c r="Z17" s="123"/>
      <c r="AA17" s="124"/>
      <c r="AB17" s="122" t="str">
        <f>IF(AH13="○","●",IF(AH13="●","○",IF(AH13="▲","▲","")))</f>
        <v>○</v>
      </c>
      <c r="AC17" s="123"/>
      <c r="AD17" s="124"/>
      <c r="AE17" s="122" t="str">
        <f>IF(AH15="○","●",IF(AH15="●","○",IF(AH15="▲","▲","")))</f>
        <v>○</v>
      </c>
      <c r="AF17" s="123"/>
      <c r="AG17" s="124"/>
      <c r="AH17" s="119"/>
      <c r="AI17" s="120"/>
      <c r="AJ17" s="121"/>
      <c r="AK17" s="85"/>
      <c r="AL17" s="86"/>
      <c r="AM17" s="86"/>
      <c r="AN17" s="27"/>
    </row>
    <row r="18" spans="1:40" s="35" customFormat="1" ht="21.75" customHeight="1">
      <c r="E18" s="131"/>
      <c r="F18" s="130"/>
      <c r="G18" s="129"/>
      <c r="H18" s="128"/>
      <c r="I18" s="128"/>
      <c r="J18" s="128"/>
      <c r="K18" s="126"/>
      <c r="L18" s="126"/>
      <c r="M18" s="125"/>
      <c r="N18" s="111"/>
      <c r="O18" s="111"/>
      <c r="P18" s="110"/>
      <c r="Q18" s="108"/>
      <c r="R18" s="108"/>
      <c r="S18" s="34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86"/>
      <c r="AL18" s="86"/>
      <c r="AM18" s="86"/>
    </row>
    <row r="19" spans="1:40" s="35" customFormat="1" ht="21.75" customHeight="1">
      <c r="E19" s="131"/>
      <c r="F19" s="130"/>
      <c r="G19" s="129"/>
      <c r="H19" s="128"/>
      <c r="I19" s="128"/>
      <c r="J19" s="128"/>
      <c r="K19" s="127"/>
      <c r="L19" s="127"/>
      <c r="M19" s="125"/>
      <c r="N19" s="111"/>
      <c r="O19" s="111"/>
      <c r="P19" s="110"/>
      <c r="Q19" s="108"/>
      <c r="R19" s="109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</row>
    <row r="20" spans="1:40" s="35" customFormat="1" ht="21.75" customHeight="1">
      <c r="E20" s="143" t="s">
        <v>16</v>
      </c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</row>
    <row r="21" spans="1:40" s="8" customFormat="1" ht="21.75" customHeight="1"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27"/>
    </row>
    <row r="22" spans="1:40" s="20" customFormat="1" ht="21.75" customHeight="1">
      <c r="E22" s="51" t="s">
        <v>0</v>
      </c>
      <c r="F22" s="52"/>
      <c r="G22" s="53"/>
      <c r="H22" s="54"/>
      <c r="I22" s="54"/>
      <c r="J22" s="54"/>
      <c r="K22" s="54"/>
      <c r="L22" s="54"/>
      <c r="M22" s="55"/>
      <c r="N22" s="2"/>
      <c r="O22" s="55"/>
      <c r="P22" s="49"/>
      <c r="Q22" s="55"/>
      <c r="R22" s="55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21"/>
      <c r="AL22" s="21"/>
      <c r="AM22" s="21"/>
    </row>
    <row r="23" spans="1:40" s="20" customFormat="1" ht="7.5" customHeight="1" thickBot="1">
      <c r="E23" s="57"/>
      <c r="F23" s="58"/>
      <c r="G23" s="50"/>
      <c r="H23" s="2"/>
      <c r="I23" s="2"/>
      <c r="J23" s="2"/>
      <c r="K23" s="2"/>
      <c r="L23" s="2"/>
      <c r="M23" s="2"/>
      <c r="N23" s="2"/>
      <c r="O23" s="2"/>
      <c r="P23" s="50"/>
      <c r="Q23" s="2"/>
      <c r="R23" s="2"/>
      <c r="S23" s="2"/>
      <c r="T23" s="1"/>
      <c r="U23" s="2"/>
      <c r="V23" s="2"/>
      <c r="W23" s="1"/>
      <c r="X23" s="2"/>
      <c r="Y23" s="2"/>
      <c r="Z23" s="1"/>
      <c r="AA23" s="2"/>
      <c r="AB23" s="2"/>
      <c r="AC23" s="1"/>
      <c r="AD23" s="2"/>
      <c r="AE23" s="2"/>
      <c r="AF23" s="1"/>
      <c r="AG23" s="2"/>
      <c r="AH23" s="2"/>
      <c r="AI23" s="1"/>
      <c r="AJ23" s="2"/>
      <c r="AK23" s="18"/>
      <c r="AL23" s="19"/>
      <c r="AM23" s="18"/>
    </row>
    <row r="24" spans="1:40" s="4" customFormat="1" ht="39" customHeight="1">
      <c r="E24" s="22"/>
      <c r="F24" s="15" t="s">
        <v>13</v>
      </c>
      <c r="G24" s="9" t="s">
        <v>12</v>
      </c>
      <c r="H24" s="6" t="s">
        <v>1</v>
      </c>
      <c r="I24" s="6" t="s">
        <v>2</v>
      </c>
      <c r="J24" s="6" t="s">
        <v>3</v>
      </c>
      <c r="K24" s="6" t="s">
        <v>4</v>
      </c>
      <c r="L24" s="6" t="s">
        <v>5</v>
      </c>
      <c r="M24" s="12" t="s">
        <v>12</v>
      </c>
      <c r="N24" s="5" t="s">
        <v>6</v>
      </c>
      <c r="O24" s="5" t="s">
        <v>7</v>
      </c>
      <c r="P24" s="9" t="s">
        <v>8</v>
      </c>
      <c r="Q24" s="5" t="s">
        <v>9</v>
      </c>
      <c r="R24" s="5" t="s">
        <v>10</v>
      </c>
      <c r="S24" s="132" t="str">
        <f>E25</f>
        <v>宮川</v>
      </c>
      <c r="T24" s="132"/>
      <c r="U24" s="132"/>
      <c r="V24" s="132" t="str">
        <f>E27</f>
        <v>真陽東須磨</v>
      </c>
      <c r="W24" s="132"/>
      <c r="X24" s="132"/>
      <c r="Y24" s="132" t="str">
        <f>E29</f>
        <v>板宿</v>
      </c>
      <c r="Z24" s="132"/>
      <c r="AA24" s="132"/>
      <c r="AB24" s="132" t="str">
        <f>E31</f>
        <v>神戸福田</v>
      </c>
      <c r="AC24" s="132"/>
      <c r="AD24" s="132"/>
      <c r="AE24" s="132" t="str">
        <f>E33</f>
        <v>花谷</v>
      </c>
      <c r="AF24" s="132"/>
      <c r="AG24" s="135"/>
      <c r="AH24" s="131"/>
      <c r="AI24" s="131"/>
      <c r="AJ24" s="131"/>
      <c r="AK24" s="131"/>
      <c r="AL24" s="131"/>
      <c r="AM24" s="131"/>
      <c r="AN24" s="27"/>
    </row>
    <row r="25" spans="1:40" ht="21.75" customHeight="1">
      <c r="E25" s="142" t="s">
        <v>23</v>
      </c>
      <c r="F25" s="70">
        <f>N25+P25</f>
        <v>1.5</v>
      </c>
      <c r="G25" s="72">
        <f>N25+O25+(P25*2)</f>
        <v>2</v>
      </c>
      <c r="H25" s="74"/>
      <c r="I25" s="74"/>
      <c r="J25" s="74"/>
      <c r="K25" s="76"/>
      <c r="L25" s="76"/>
      <c r="M25" s="78">
        <f>(N25+O25)+(P25*2)</f>
        <v>2</v>
      </c>
      <c r="N25" s="61">
        <f>IF(S26="○",1)+IF(V26="○",1)+IF(Y26="○",1)+IF(AB26="○",1)+IF(AE26="○",1)</f>
        <v>1</v>
      </c>
      <c r="O25" s="61">
        <f>IF(S26="●",1)+IF(V26="●",1)+IF(Y26="●",1)+IF(AB26="●",1)+IF(AE26="●",1)</f>
        <v>0</v>
      </c>
      <c r="P25" s="63">
        <f>IF(S26="▲",0.5)+IF(V26="▲",0.5)+IF(Y26="▲",0.5)+IF(AB26="▲",0.5)+IF(AE26="▲",0.5)</f>
        <v>0.5</v>
      </c>
      <c r="Q25" s="65">
        <f>U25+X25+AA25+AD25+AG25</f>
        <v>9</v>
      </c>
      <c r="R25" s="66">
        <f>S25+V25+Y25+AB25+AE25</f>
        <v>13</v>
      </c>
      <c r="S25" s="88"/>
      <c r="T25" s="89"/>
      <c r="U25" s="90"/>
      <c r="V25" s="23"/>
      <c r="W25" s="16" t="s">
        <v>11</v>
      </c>
      <c r="X25" s="17"/>
      <c r="Y25" s="23">
        <v>5</v>
      </c>
      <c r="Z25" s="16" t="s">
        <v>11</v>
      </c>
      <c r="AA25" s="17">
        <v>5</v>
      </c>
      <c r="AB25" s="23">
        <v>8</v>
      </c>
      <c r="AC25" s="16" t="s">
        <v>11</v>
      </c>
      <c r="AD25" s="17">
        <v>4</v>
      </c>
      <c r="AE25" s="23"/>
      <c r="AF25" s="16" t="s">
        <v>11</v>
      </c>
      <c r="AG25" s="36"/>
      <c r="AH25" s="48"/>
      <c r="AI25" s="48"/>
      <c r="AJ25" s="48"/>
      <c r="AK25" s="29"/>
      <c r="AL25" s="29"/>
      <c r="AM25" s="29"/>
    </row>
    <row r="26" spans="1:40" ht="21.75" customHeight="1">
      <c r="E26" s="142"/>
      <c r="F26" s="71"/>
      <c r="G26" s="73"/>
      <c r="H26" s="75"/>
      <c r="I26" s="75"/>
      <c r="J26" s="75"/>
      <c r="K26" s="77"/>
      <c r="L26" s="77"/>
      <c r="M26" s="79"/>
      <c r="N26" s="62"/>
      <c r="O26" s="62"/>
      <c r="P26" s="64"/>
      <c r="Q26" s="65"/>
      <c r="R26" s="67"/>
      <c r="S26" s="91"/>
      <c r="T26" s="92"/>
      <c r="U26" s="93"/>
      <c r="V26" s="80"/>
      <c r="W26" s="81"/>
      <c r="X26" s="82"/>
      <c r="Y26" s="80" t="s">
        <v>43</v>
      </c>
      <c r="Z26" s="81"/>
      <c r="AA26" s="82"/>
      <c r="AB26" s="87" t="s">
        <v>35</v>
      </c>
      <c r="AC26" s="81"/>
      <c r="AD26" s="82"/>
      <c r="AE26" s="80"/>
      <c r="AF26" s="81"/>
      <c r="AG26" s="84"/>
      <c r="AH26" s="85"/>
      <c r="AI26" s="86"/>
      <c r="AJ26" s="86"/>
      <c r="AK26" s="85"/>
      <c r="AL26" s="86"/>
      <c r="AM26" s="86"/>
    </row>
    <row r="27" spans="1:40" ht="21.75" customHeight="1">
      <c r="E27" s="68" t="s">
        <v>24</v>
      </c>
      <c r="F27" s="70">
        <f>N27+P27</f>
        <v>0</v>
      </c>
      <c r="G27" s="72">
        <f>N27+O27+(P27*2)</f>
        <v>2</v>
      </c>
      <c r="H27" s="74"/>
      <c r="I27" s="74"/>
      <c r="J27" s="74"/>
      <c r="K27" s="76"/>
      <c r="L27" s="76"/>
      <c r="M27" s="78">
        <f>(N27+O27)+(P27*2)</f>
        <v>2</v>
      </c>
      <c r="N27" s="61">
        <f t="shared" ref="N27" si="20">IF(S28="○",1)+IF(V28="○",1)+IF(Y28="○",1)+IF(AB28="○",1)+IF(AE28="○",1)</f>
        <v>0</v>
      </c>
      <c r="O27" s="61">
        <f t="shared" ref="O27" si="21">IF(S28="●",1)+IF(V28="●",1)+IF(Y28="●",1)+IF(AB28="●",1)+IF(AE28="●",1)</f>
        <v>2</v>
      </c>
      <c r="P27" s="63">
        <f t="shared" ref="P27" si="22">IF(S28="▲",0.5)+IF(V28="▲",0.5)+IF(Y28="▲",0.5)+IF(AB28="▲",0.5)+IF(AE28="▲",0.5)</f>
        <v>0</v>
      </c>
      <c r="Q27" s="65">
        <f t="shared" ref="Q27" si="23">U27+X27+AA27+AD27+AG27</f>
        <v>14</v>
      </c>
      <c r="R27" s="66">
        <f t="shared" ref="R27" si="24">S27+V27+Y27+AB27+AE27</f>
        <v>6</v>
      </c>
      <c r="S27" s="24">
        <f>X25</f>
        <v>0</v>
      </c>
      <c r="T27" s="10" t="s">
        <v>11</v>
      </c>
      <c r="U27" s="11">
        <f>V25</f>
        <v>0</v>
      </c>
      <c r="V27" s="88"/>
      <c r="W27" s="89"/>
      <c r="X27" s="90"/>
      <c r="Y27" s="30">
        <v>2</v>
      </c>
      <c r="Z27" s="31" t="s">
        <v>11</v>
      </c>
      <c r="AA27" s="32">
        <v>4</v>
      </c>
      <c r="AB27" s="23">
        <v>4</v>
      </c>
      <c r="AC27" s="16" t="s">
        <v>11</v>
      </c>
      <c r="AD27" s="17">
        <v>10</v>
      </c>
      <c r="AE27" s="23"/>
      <c r="AF27" s="16" t="s">
        <v>11</v>
      </c>
      <c r="AG27" s="36"/>
      <c r="AH27" s="48"/>
      <c r="AI27" s="48"/>
      <c r="AJ27" s="48"/>
      <c r="AK27" s="29"/>
      <c r="AL27" s="29"/>
      <c r="AM27" s="29"/>
    </row>
    <row r="28" spans="1:40" s="7" customFormat="1" ht="21.75" customHeight="1">
      <c r="A28" s="3"/>
      <c r="B28" s="3"/>
      <c r="C28" s="3"/>
      <c r="D28" s="3"/>
      <c r="E28" s="69"/>
      <c r="F28" s="71"/>
      <c r="G28" s="73"/>
      <c r="H28" s="75"/>
      <c r="I28" s="75"/>
      <c r="J28" s="75"/>
      <c r="K28" s="77"/>
      <c r="L28" s="77"/>
      <c r="M28" s="79"/>
      <c r="N28" s="62"/>
      <c r="O28" s="62"/>
      <c r="P28" s="64"/>
      <c r="Q28" s="65"/>
      <c r="R28" s="67"/>
      <c r="S28" s="87" t="str">
        <f>IF(V26="○","●",IF(V26="●","○",IF(V26="▲","▲","")))</f>
        <v/>
      </c>
      <c r="T28" s="81"/>
      <c r="U28" s="82"/>
      <c r="V28" s="91"/>
      <c r="W28" s="92"/>
      <c r="X28" s="93"/>
      <c r="Y28" s="137" t="s">
        <v>39</v>
      </c>
      <c r="Z28" s="138"/>
      <c r="AA28" s="139"/>
      <c r="AB28" s="80" t="s">
        <v>32</v>
      </c>
      <c r="AC28" s="81"/>
      <c r="AD28" s="82"/>
      <c r="AE28" s="80"/>
      <c r="AF28" s="81"/>
      <c r="AG28" s="84"/>
      <c r="AH28" s="85"/>
      <c r="AI28" s="86"/>
      <c r="AJ28" s="86"/>
      <c r="AK28" s="85"/>
      <c r="AL28" s="86"/>
      <c r="AM28" s="86"/>
      <c r="AN28" s="26"/>
    </row>
    <row r="29" spans="1:40" s="4" customFormat="1" ht="21.75" customHeight="1">
      <c r="A29" s="3"/>
      <c r="B29" s="3"/>
      <c r="C29" s="3"/>
      <c r="D29" s="3"/>
      <c r="E29" s="68" t="s">
        <v>25</v>
      </c>
      <c r="F29" s="70">
        <f>N29+P29</f>
        <v>1.5</v>
      </c>
      <c r="G29" s="72">
        <f>N29+O29+(P29*2)</f>
        <v>4</v>
      </c>
      <c r="H29" s="74"/>
      <c r="I29" s="74"/>
      <c r="J29" s="74"/>
      <c r="K29" s="76"/>
      <c r="L29" s="76"/>
      <c r="M29" s="78">
        <f>(N29+O29)+(P29*2)</f>
        <v>4</v>
      </c>
      <c r="N29" s="61">
        <f t="shared" ref="N29" si="25">IF(S30="○",1)+IF(V30="○",1)+IF(Y30="○",1)+IF(AB30="○",1)+IF(AE30="○",1)</f>
        <v>1</v>
      </c>
      <c r="O29" s="61">
        <f t="shared" ref="O29" si="26">IF(S30="●",1)+IF(V30="●",1)+IF(Y30="●",1)+IF(AB30="●",1)+IF(AE30="●",1)</f>
        <v>2</v>
      </c>
      <c r="P29" s="63">
        <f t="shared" ref="P29" si="27">IF(S30="▲",0.5)+IF(V30="▲",0.5)+IF(Y30="▲",0.5)+IF(AB30="▲",0.5)+IF(AE30="▲",0.5)</f>
        <v>0.5</v>
      </c>
      <c r="Q29" s="65">
        <f t="shared" ref="Q29" si="28">U29+X29+AA29+AD29+AG29</f>
        <v>33</v>
      </c>
      <c r="R29" s="66">
        <f t="shared" ref="R29" si="29">S29+V29+Y29+AB29+AE29</f>
        <v>17</v>
      </c>
      <c r="S29" s="24">
        <f>AA25</f>
        <v>5</v>
      </c>
      <c r="T29" s="10" t="s">
        <v>11</v>
      </c>
      <c r="U29" s="11">
        <f>Y25</f>
        <v>5</v>
      </c>
      <c r="V29" s="33">
        <f>AA27</f>
        <v>4</v>
      </c>
      <c r="W29" s="10" t="s">
        <v>11</v>
      </c>
      <c r="X29" s="11">
        <f>Y27</f>
        <v>2</v>
      </c>
      <c r="Y29" s="88"/>
      <c r="Z29" s="89"/>
      <c r="AA29" s="90"/>
      <c r="AB29" s="23">
        <v>2</v>
      </c>
      <c r="AC29" s="16" t="s">
        <v>11</v>
      </c>
      <c r="AD29" s="17">
        <v>12</v>
      </c>
      <c r="AE29" s="23">
        <v>6</v>
      </c>
      <c r="AF29" s="16" t="s">
        <v>11</v>
      </c>
      <c r="AG29" s="36">
        <v>14</v>
      </c>
      <c r="AH29" s="48"/>
      <c r="AI29" s="48"/>
      <c r="AJ29" s="48"/>
      <c r="AK29" s="29"/>
      <c r="AL29" s="29"/>
      <c r="AM29" s="29"/>
      <c r="AN29" s="27"/>
    </row>
    <row r="30" spans="1:40" s="4" customFormat="1" ht="21.75" customHeight="1">
      <c r="A30" s="3"/>
      <c r="B30" s="3"/>
      <c r="C30" s="3"/>
      <c r="D30" s="3"/>
      <c r="E30" s="69"/>
      <c r="F30" s="71"/>
      <c r="G30" s="73"/>
      <c r="H30" s="75"/>
      <c r="I30" s="75"/>
      <c r="J30" s="75"/>
      <c r="K30" s="77"/>
      <c r="L30" s="77"/>
      <c r="M30" s="79"/>
      <c r="N30" s="62"/>
      <c r="O30" s="62"/>
      <c r="P30" s="64"/>
      <c r="Q30" s="65"/>
      <c r="R30" s="67"/>
      <c r="S30" s="87" t="str">
        <f>IF(Y26="○","●",IF(Y26="●","○",IF(Y26="▲","▲","")))</f>
        <v>▲</v>
      </c>
      <c r="T30" s="81"/>
      <c r="U30" s="82"/>
      <c r="V30" s="87" t="str">
        <f>IF(Y28="○","●",IF(Y28="●","○",IF(Y28="▲","▲","")))</f>
        <v>○</v>
      </c>
      <c r="W30" s="81"/>
      <c r="X30" s="82"/>
      <c r="Y30" s="91"/>
      <c r="Z30" s="92"/>
      <c r="AA30" s="93"/>
      <c r="AB30" s="87" t="s">
        <v>29</v>
      </c>
      <c r="AC30" s="81"/>
      <c r="AD30" s="82"/>
      <c r="AE30" s="87" t="s">
        <v>31</v>
      </c>
      <c r="AF30" s="81"/>
      <c r="AG30" s="84"/>
      <c r="AH30" s="85"/>
      <c r="AI30" s="86"/>
      <c r="AJ30" s="86"/>
      <c r="AK30" s="85"/>
      <c r="AL30" s="86"/>
      <c r="AM30" s="86"/>
      <c r="AN30" s="27"/>
    </row>
    <row r="31" spans="1:40" s="4" customFormat="1" ht="21.75" customHeight="1">
      <c r="A31" s="3"/>
      <c r="B31" s="3"/>
      <c r="C31" s="3"/>
      <c r="D31" s="3"/>
      <c r="E31" s="68" t="s">
        <v>26</v>
      </c>
      <c r="F31" s="70">
        <f>N31+P31</f>
        <v>3</v>
      </c>
      <c r="G31" s="72">
        <f>N31+O31+(P31*2)</f>
        <v>4</v>
      </c>
      <c r="H31" s="74"/>
      <c r="I31" s="74"/>
      <c r="J31" s="74"/>
      <c r="K31" s="76"/>
      <c r="L31" s="76"/>
      <c r="M31" s="78">
        <f>(N31+O31)++(P31*2)</f>
        <v>4</v>
      </c>
      <c r="N31" s="61">
        <f t="shared" ref="N31" si="30">IF(S32="○",1)+IF(V32="○",1)+IF(Y32="○",1)+IF(AB32="○",1)+IF(AE32="○",1)</f>
        <v>3</v>
      </c>
      <c r="O31" s="61">
        <f t="shared" ref="O31" si="31">IF(S32="●",1)+IF(V32="●",1)+IF(Y32="●",1)+IF(AB32="●",1)+IF(AE32="●",1)</f>
        <v>1</v>
      </c>
      <c r="P31" s="63">
        <f t="shared" ref="P31" si="32">IF(S32="▲",0.5)+IF(V32="▲",0.5)+IF(Y32="▲",0.5)+IF(AB32="▲",0.5)+IF(AE32="▲",0.5)</f>
        <v>0</v>
      </c>
      <c r="Q31" s="65">
        <f t="shared" ref="Q31" si="33">U31+X31+AA31+AD31+AG31</f>
        <v>21</v>
      </c>
      <c r="R31" s="66">
        <f t="shared" ref="R31" si="34">S31+V31+Y31+AB31+AE31</f>
        <v>34</v>
      </c>
      <c r="S31" s="24">
        <f>AD25</f>
        <v>4</v>
      </c>
      <c r="T31" s="10" t="s">
        <v>11</v>
      </c>
      <c r="U31" s="11">
        <f>AB25</f>
        <v>8</v>
      </c>
      <c r="V31" s="33">
        <f>AD27</f>
        <v>10</v>
      </c>
      <c r="W31" s="10" t="s">
        <v>11</v>
      </c>
      <c r="X31" s="11">
        <f>AB27</f>
        <v>4</v>
      </c>
      <c r="Y31" s="33">
        <f>AD29</f>
        <v>12</v>
      </c>
      <c r="Z31" s="10" t="s">
        <v>11</v>
      </c>
      <c r="AA31" s="11">
        <f>AB29</f>
        <v>2</v>
      </c>
      <c r="AB31" s="88"/>
      <c r="AC31" s="89"/>
      <c r="AD31" s="90"/>
      <c r="AE31" s="23">
        <v>8</v>
      </c>
      <c r="AF31" s="16" t="s">
        <v>11</v>
      </c>
      <c r="AG31" s="36">
        <v>7</v>
      </c>
      <c r="AH31" s="48"/>
      <c r="AI31" s="48"/>
      <c r="AJ31" s="48"/>
      <c r="AK31" s="29"/>
      <c r="AL31" s="29"/>
      <c r="AM31" s="29"/>
      <c r="AN31" s="27"/>
    </row>
    <row r="32" spans="1:40" s="4" customFormat="1" ht="21.75" customHeight="1">
      <c r="A32" s="3"/>
      <c r="B32" s="3"/>
      <c r="C32" s="3"/>
      <c r="D32" s="3"/>
      <c r="E32" s="69"/>
      <c r="F32" s="71"/>
      <c r="G32" s="73"/>
      <c r="H32" s="75"/>
      <c r="I32" s="75"/>
      <c r="J32" s="75"/>
      <c r="K32" s="77"/>
      <c r="L32" s="77"/>
      <c r="M32" s="79"/>
      <c r="N32" s="62"/>
      <c r="O32" s="62"/>
      <c r="P32" s="64"/>
      <c r="Q32" s="65"/>
      <c r="R32" s="67"/>
      <c r="S32" s="87" t="str">
        <f>IF(AB26="○","●",IF(AB26="●","○",IF(AB26="▲","▲","")))</f>
        <v>●</v>
      </c>
      <c r="T32" s="81"/>
      <c r="U32" s="82"/>
      <c r="V32" s="87" t="str">
        <f>IF(AB28="○","●",IF(AB28="●","○",IF(AB28="▲","▲","")))</f>
        <v>○</v>
      </c>
      <c r="W32" s="81"/>
      <c r="X32" s="82"/>
      <c r="Y32" s="87" t="str">
        <f>IF(AB30="○","●",IF(AB30="●","○",IF(AB30="▲","▲","")))</f>
        <v>○</v>
      </c>
      <c r="Z32" s="81"/>
      <c r="AA32" s="82"/>
      <c r="AB32" s="91"/>
      <c r="AC32" s="92"/>
      <c r="AD32" s="93"/>
      <c r="AE32" s="87" t="s">
        <v>28</v>
      </c>
      <c r="AF32" s="81"/>
      <c r="AG32" s="84"/>
      <c r="AH32" s="85"/>
      <c r="AI32" s="86"/>
      <c r="AJ32" s="86"/>
      <c r="AK32" s="85"/>
      <c r="AL32" s="86"/>
      <c r="AM32" s="86"/>
      <c r="AN32" s="27"/>
    </row>
    <row r="33" spans="1:40" s="4" customFormat="1" ht="21.75" customHeight="1">
      <c r="A33" s="3"/>
      <c r="B33" s="3"/>
      <c r="C33" s="3"/>
      <c r="D33" s="3"/>
      <c r="E33" s="94" t="s">
        <v>27</v>
      </c>
      <c r="F33" s="70">
        <f>N33+P33</f>
        <v>1</v>
      </c>
      <c r="G33" s="72">
        <f>N33+O33+(P33*2)</f>
        <v>2</v>
      </c>
      <c r="H33" s="74"/>
      <c r="I33" s="74"/>
      <c r="J33" s="74"/>
      <c r="K33" s="76"/>
      <c r="L33" s="76"/>
      <c r="M33" s="78">
        <f>(N33+O33)+(P33*2)</f>
        <v>2</v>
      </c>
      <c r="N33" s="61">
        <f t="shared" ref="N33" si="35">IF(S34="○",1)+IF(V34="○",1)+IF(Y34="○",1)+IF(AB34="○",1)+IF(AE34="○",1)</f>
        <v>1</v>
      </c>
      <c r="O33" s="61">
        <f t="shared" ref="O33" si="36">IF(S34="●",1)+IF(V34="●",1)+IF(Y34="●",1)+IF(AB34="●",1)+IF(AE34="●",1)</f>
        <v>1</v>
      </c>
      <c r="P33" s="63">
        <f t="shared" ref="P33" si="37">IF(S34="▲",0.5)+IF(V34="▲",0.5)+IF(Y34="▲",0.5)+IF(AB34="▲",0.5)+IF(AE34="▲",0.5)</f>
        <v>0</v>
      </c>
      <c r="Q33" s="65">
        <f t="shared" ref="Q33" si="38">U33+X33+AA33+AD33+AG33</f>
        <v>14</v>
      </c>
      <c r="R33" s="66">
        <f t="shared" ref="R33" si="39">S33+V33+Y33+AB33+AE33</f>
        <v>21</v>
      </c>
      <c r="S33" s="24">
        <f>AG25</f>
        <v>0</v>
      </c>
      <c r="T33" s="10" t="s">
        <v>11</v>
      </c>
      <c r="U33" s="11">
        <f>AE25</f>
        <v>0</v>
      </c>
      <c r="V33" s="33">
        <f>AG27</f>
        <v>0</v>
      </c>
      <c r="W33" s="10" t="s">
        <v>11</v>
      </c>
      <c r="X33" s="11">
        <f>AE27</f>
        <v>0</v>
      </c>
      <c r="Y33" s="33">
        <f>AG29</f>
        <v>14</v>
      </c>
      <c r="Z33" s="10" t="s">
        <v>11</v>
      </c>
      <c r="AA33" s="11">
        <f>AE29</f>
        <v>6</v>
      </c>
      <c r="AB33" s="33">
        <f>AG31</f>
        <v>7</v>
      </c>
      <c r="AC33" s="10" t="s">
        <v>11</v>
      </c>
      <c r="AD33" s="11">
        <f>AE31</f>
        <v>8</v>
      </c>
      <c r="AE33" s="88"/>
      <c r="AF33" s="89"/>
      <c r="AG33" s="118"/>
      <c r="AH33" s="48"/>
      <c r="AI33" s="48"/>
      <c r="AJ33" s="48"/>
      <c r="AK33" s="29"/>
      <c r="AL33" s="29"/>
      <c r="AM33" s="29"/>
      <c r="AN33" s="27"/>
    </row>
    <row r="34" spans="1:40" s="4" customFormat="1" ht="21.75" customHeight="1" thickBot="1">
      <c r="A34" s="3"/>
      <c r="B34" s="3"/>
      <c r="C34" s="3"/>
      <c r="D34" s="3"/>
      <c r="E34" s="98"/>
      <c r="F34" s="99"/>
      <c r="G34" s="100"/>
      <c r="H34" s="101"/>
      <c r="I34" s="101"/>
      <c r="J34" s="101"/>
      <c r="K34" s="102"/>
      <c r="L34" s="102"/>
      <c r="M34" s="103"/>
      <c r="N34" s="96"/>
      <c r="O34" s="96"/>
      <c r="P34" s="97"/>
      <c r="Q34" s="116"/>
      <c r="R34" s="117"/>
      <c r="S34" s="122" t="str">
        <f>IF(AE26="○","●",IF(AE26="●","○",IF(AE26="▲","▲","")))</f>
        <v/>
      </c>
      <c r="T34" s="123"/>
      <c r="U34" s="124"/>
      <c r="V34" s="122" t="str">
        <f>IF(AE28="○","●",IF(AE28="●","○",IF(AE28="▲","▲","")))</f>
        <v/>
      </c>
      <c r="W34" s="123"/>
      <c r="X34" s="124"/>
      <c r="Y34" s="122" t="str">
        <f>IF(AE30="○","●",IF(AE30="●","○",IF(AE30="▲","▲","")))</f>
        <v>○</v>
      </c>
      <c r="Z34" s="123"/>
      <c r="AA34" s="124"/>
      <c r="AB34" s="122" t="str">
        <f>IF(AE32="○","●",IF(AE32="●","○",IF(AE32="▲","▲","")))</f>
        <v>●</v>
      </c>
      <c r="AC34" s="123"/>
      <c r="AD34" s="124"/>
      <c r="AE34" s="119"/>
      <c r="AF34" s="120"/>
      <c r="AG34" s="121"/>
      <c r="AH34" s="85"/>
      <c r="AI34" s="86"/>
      <c r="AJ34" s="86"/>
      <c r="AK34" s="85"/>
      <c r="AL34" s="86"/>
      <c r="AM34" s="86"/>
      <c r="AN34" s="27"/>
    </row>
    <row r="35" spans="1:40" s="27" customFormat="1" ht="21.75" customHeight="1">
      <c r="A35" s="25"/>
      <c r="B35" s="25"/>
      <c r="C35" s="25"/>
      <c r="D35" s="25"/>
      <c r="E35" s="131"/>
      <c r="F35" s="130"/>
      <c r="G35" s="145"/>
      <c r="H35" s="104"/>
      <c r="I35" s="104"/>
      <c r="J35" s="104"/>
      <c r="K35" s="105"/>
      <c r="L35" s="105"/>
      <c r="M35" s="107"/>
      <c r="N35" s="112"/>
      <c r="O35" s="112"/>
      <c r="P35" s="113"/>
      <c r="Q35" s="114"/>
      <c r="R35" s="114"/>
      <c r="S35" s="46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86"/>
      <c r="AI35" s="86"/>
      <c r="AJ35" s="86"/>
      <c r="AK35" s="29"/>
      <c r="AL35" s="29"/>
      <c r="AM35" s="29"/>
    </row>
    <row r="36" spans="1:40" s="27" customFormat="1" ht="21.75" customHeight="1">
      <c r="A36" s="25"/>
      <c r="B36" s="25"/>
      <c r="C36" s="25"/>
      <c r="D36" s="25"/>
      <c r="E36" s="131"/>
      <c r="F36" s="130"/>
      <c r="G36" s="145"/>
      <c r="H36" s="104"/>
      <c r="I36" s="104"/>
      <c r="J36" s="104"/>
      <c r="K36" s="106"/>
      <c r="L36" s="106"/>
      <c r="M36" s="107"/>
      <c r="N36" s="112"/>
      <c r="O36" s="112"/>
      <c r="P36" s="113"/>
      <c r="Q36" s="114"/>
      <c r="R36" s="115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5"/>
      <c r="AL36" s="86"/>
      <c r="AM36" s="86"/>
    </row>
    <row r="37" spans="1:40" s="27" customFormat="1" ht="21.75" customHeight="1">
      <c r="A37" s="25"/>
      <c r="B37" s="25"/>
      <c r="C37" s="25"/>
      <c r="D37" s="25"/>
      <c r="E37" s="131"/>
      <c r="F37" s="130"/>
      <c r="G37" s="145"/>
      <c r="H37" s="104"/>
      <c r="I37" s="104"/>
      <c r="J37" s="104"/>
      <c r="K37" s="105"/>
      <c r="L37" s="105"/>
      <c r="M37" s="107"/>
      <c r="N37" s="112"/>
      <c r="O37" s="112"/>
      <c r="P37" s="113"/>
      <c r="Q37" s="114"/>
      <c r="R37" s="114"/>
      <c r="S37" s="46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86"/>
      <c r="AL37" s="86"/>
      <c r="AM37" s="86"/>
    </row>
    <row r="38" spans="1:40" s="27" customFormat="1" ht="21.75" customHeight="1">
      <c r="A38" s="25"/>
      <c r="B38" s="25"/>
      <c r="C38" s="25"/>
      <c r="D38" s="25"/>
      <c r="E38" s="131"/>
      <c r="F38" s="130"/>
      <c r="G38" s="145"/>
      <c r="H38" s="104"/>
      <c r="I38" s="104"/>
      <c r="J38" s="104"/>
      <c r="K38" s="106"/>
      <c r="L38" s="106"/>
      <c r="M38" s="107"/>
      <c r="N38" s="112"/>
      <c r="O38" s="112"/>
      <c r="P38" s="113"/>
      <c r="Q38" s="114"/>
      <c r="R38" s="115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</row>
    <row r="39" spans="1:40" s="4" customFormat="1" ht="21.75" customHeight="1">
      <c r="A39" s="3"/>
      <c r="B39" s="3"/>
      <c r="C39" s="3"/>
      <c r="D39" s="3"/>
      <c r="E39" s="59"/>
      <c r="F39" s="59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60"/>
      <c r="R39" s="42"/>
      <c r="S39" s="42"/>
      <c r="T39" s="42"/>
      <c r="U39" s="45"/>
      <c r="V39" s="42"/>
      <c r="W39" s="42"/>
      <c r="X39" s="45"/>
      <c r="Y39" s="42"/>
      <c r="Z39" s="43"/>
      <c r="AA39" s="44"/>
      <c r="AB39" s="43"/>
      <c r="AC39" s="42"/>
      <c r="AD39" s="45"/>
      <c r="AE39" s="42"/>
      <c r="AF39" s="42"/>
      <c r="AG39" s="45"/>
      <c r="AH39" s="42"/>
      <c r="AI39" s="43"/>
      <c r="AJ39" s="44"/>
      <c r="AK39" s="37"/>
      <c r="AL39" s="37"/>
      <c r="AM39" s="38"/>
      <c r="AN39" s="27"/>
    </row>
    <row r="40" spans="1:40" s="4" customFormat="1" ht="21.75" customHeight="1">
      <c r="A40" s="3"/>
      <c r="B40" s="3"/>
      <c r="C40" s="3"/>
      <c r="D40" s="3"/>
      <c r="E40" s="59"/>
      <c r="F40" s="59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60"/>
      <c r="R40" s="42"/>
      <c r="S40" s="42"/>
      <c r="T40" s="42"/>
      <c r="U40" s="45"/>
      <c r="V40" s="42"/>
      <c r="W40" s="42"/>
      <c r="X40" s="45"/>
      <c r="Y40" s="42"/>
      <c r="Z40" s="43"/>
      <c r="AA40" s="44"/>
      <c r="AB40" s="43"/>
      <c r="AC40" s="42"/>
      <c r="AD40" s="45"/>
      <c r="AE40" s="42"/>
      <c r="AF40" s="42"/>
      <c r="AG40" s="45"/>
      <c r="AH40" s="42"/>
      <c r="AI40" s="43"/>
      <c r="AJ40" s="44"/>
      <c r="AK40" s="37"/>
      <c r="AL40" s="37"/>
      <c r="AM40" s="38"/>
      <c r="AN40" s="27"/>
    </row>
    <row r="41" spans="1:40" s="8" customFormat="1" ht="21.75" customHeight="1">
      <c r="A41" s="3"/>
      <c r="B41" s="3"/>
      <c r="C41" s="3"/>
      <c r="D41" s="3"/>
      <c r="E41" s="57"/>
      <c r="F41" s="58"/>
      <c r="G41" s="2"/>
      <c r="H41" s="2"/>
      <c r="I41" s="2"/>
      <c r="J41" s="2"/>
      <c r="K41" s="2"/>
      <c r="L41" s="2"/>
      <c r="M41" s="2"/>
      <c r="N41" s="2"/>
      <c r="O41" s="2"/>
      <c r="P41" s="2"/>
      <c r="Q41" s="50"/>
      <c r="R41" s="2"/>
      <c r="S41" s="2"/>
      <c r="T41" s="2"/>
      <c r="U41" s="1"/>
      <c r="V41" s="2"/>
      <c r="W41" s="2"/>
      <c r="X41" s="1"/>
      <c r="Y41" s="2"/>
      <c r="Z41" s="13"/>
      <c r="AA41" s="14"/>
      <c r="AB41" s="13"/>
      <c r="AC41" s="2"/>
      <c r="AD41" s="1"/>
      <c r="AE41" s="2"/>
      <c r="AF41" s="2"/>
      <c r="AG41" s="1"/>
      <c r="AH41" s="39"/>
      <c r="AI41" s="40"/>
      <c r="AJ41" s="41"/>
      <c r="AK41" s="37"/>
      <c r="AL41" s="37"/>
      <c r="AM41" s="38"/>
      <c r="AN41" s="27"/>
    </row>
    <row r="42" spans="1:40" s="8" customFormat="1" ht="21.75" customHeight="1">
      <c r="A42" s="3"/>
      <c r="B42" s="3"/>
      <c r="C42" s="3"/>
      <c r="D42" s="3"/>
      <c r="E42" s="57"/>
      <c r="F42" s="58"/>
      <c r="G42" s="2"/>
      <c r="H42" s="2"/>
      <c r="I42" s="2"/>
      <c r="J42" s="2"/>
      <c r="K42" s="2"/>
      <c r="L42" s="2"/>
      <c r="M42" s="2"/>
      <c r="N42" s="2"/>
      <c r="O42" s="2"/>
      <c r="P42" s="2"/>
      <c r="Q42" s="50"/>
      <c r="R42" s="2"/>
      <c r="S42" s="2"/>
      <c r="T42" s="2"/>
      <c r="U42" s="1"/>
      <c r="V42" s="2"/>
      <c r="W42" s="2"/>
      <c r="X42" s="1"/>
      <c r="Y42" s="2"/>
      <c r="Z42" s="13"/>
      <c r="AA42" s="14"/>
      <c r="AB42" s="13"/>
      <c r="AC42" s="2"/>
      <c r="AD42" s="1"/>
      <c r="AE42" s="2"/>
      <c r="AF42" s="2"/>
      <c r="AG42" s="1"/>
      <c r="AH42" s="39"/>
      <c r="AI42" s="40"/>
      <c r="AJ42" s="41"/>
      <c r="AK42" s="37"/>
      <c r="AL42" s="37"/>
      <c r="AM42" s="38"/>
      <c r="AN42" s="27"/>
    </row>
    <row r="43" spans="1:40" s="8" customFormat="1" ht="21.75" customHeight="1">
      <c r="A43" s="3"/>
      <c r="B43" s="3"/>
      <c r="C43" s="3"/>
      <c r="D43" s="3"/>
      <c r="E43" s="57"/>
      <c r="F43" s="58"/>
      <c r="G43" s="2"/>
      <c r="H43" s="2"/>
      <c r="I43" s="2"/>
      <c r="J43" s="2"/>
      <c r="K43" s="2"/>
      <c r="L43" s="2"/>
      <c r="M43" s="2"/>
      <c r="N43" s="2"/>
      <c r="O43" s="2"/>
      <c r="P43" s="2"/>
      <c r="Q43" s="50"/>
      <c r="R43" s="2"/>
      <c r="S43" s="2"/>
      <c r="T43" s="2"/>
      <c r="U43" s="1"/>
      <c r="V43" s="2"/>
      <c r="W43" s="2"/>
      <c r="X43" s="1"/>
      <c r="Y43" s="2"/>
      <c r="Z43" s="13"/>
      <c r="AA43" s="14"/>
      <c r="AB43" s="13"/>
      <c r="AC43" s="2"/>
      <c r="AD43" s="1"/>
      <c r="AE43" s="2"/>
      <c r="AF43" s="2"/>
      <c r="AG43" s="1"/>
      <c r="AH43" s="39"/>
      <c r="AI43" s="40"/>
      <c r="AJ43" s="41"/>
      <c r="AK43" s="37"/>
      <c r="AL43" s="37"/>
      <c r="AM43" s="38"/>
      <c r="AN43" s="27"/>
    </row>
    <row r="44" spans="1:40" s="8" customFormat="1" ht="21.75" customHeight="1">
      <c r="A44" s="3"/>
      <c r="B44" s="3"/>
      <c r="C44" s="3"/>
      <c r="D44" s="3"/>
      <c r="E44" s="57"/>
      <c r="F44" s="58"/>
      <c r="G44" s="2"/>
      <c r="H44" s="2"/>
      <c r="I44" s="2"/>
      <c r="J44" s="2"/>
      <c r="K44" s="2"/>
      <c r="L44" s="2"/>
      <c r="M44" s="2"/>
      <c r="N44" s="2"/>
      <c r="O44" s="2"/>
      <c r="P44" s="2"/>
      <c r="Q44" s="50"/>
      <c r="R44" s="2"/>
      <c r="S44" s="2"/>
      <c r="T44" s="2"/>
      <c r="U44" s="1"/>
      <c r="V44" s="2"/>
      <c r="W44" s="2"/>
      <c r="X44" s="1"/>
      <c r="Y44" s="2"/>
      <c r="Z44" s="13"/>
      <c r="AA44" s="14"/>
      <c r="AB44" s="13"/>
      <c r="AC44" s="2"/>
      <c r="AD44" s="1"/>
      <c r="AE44" s="2"/>
      <c r="AF44" s="2"/>
      <c r="AG44" s="1"/>
      <c r="AH44" s="39"/>
      <c r="AI44" s="40"/>
      <c r="AJ44" s="41"/>
      <c r="AK44" s="37"/>
      <c r="AL44" s="37"/>
      <c r="AM44" s="38"/>
      <c r="AN44" s="27"/>
    </row>
    <row r="45" spans="1:40" s="20" customFormat="1" ht="21.75" customHeight="1">
      <c r="A45" s="3"/>
      <c r="B45" s="3"/>
      <c r="C45" s="3"/>
      <c r="D45" s="3"/>
      <c r="E45" s="57"/>
      <c r="F45" s="58"/>
      <c r="G45" s="2"/>
      <c r="H45" s="2"/>
      <c r="I45" s="2"/>
      <c r="J45" s="2"/>
      <c r="K45" s="2"/>
      <c r="L45" s="2"/>
      <c r="M45" s="2"/>
      <c r="N45" s="2"/>
      <c r="O45" s="2"/>
      <c r="P45" s="2"/>
      <c r="Q45" s="50"/>
      <c r="R45" s="2"/>
      <c r="S45" s="2"/>
      <c r="T45" s="2"/>
      <c r="U45" s="1"/>
      <c r="V45" s="2"/>
      <c r="W45" s="2"/>
      <c r="X45" s="1"/>
      <c r="Y45" s="2"/>
      <c r="Z45" s="13"/>
      <c r="AA45" s="14"/>
      <c r="AB45" s="13"/>
      <c r="AC45" s="2"/>
      <c r="AD45" s="1"/>
      <c r="AE45" s="2"/>
      <c r="AF45" s="2"/>
      <c r="AG45" s="1"/>
      <c r="AH45" s="39"/>
      <c r="AI45" s="40"/>
      <c r="AJ45" s="41"/>
      <c r="AK45" s="37"/>
      <c r="AL45" s="37"/>
      <c r="AM45" s="38"/>
    </row>
    <row r="46" spans="1:40" s="20" customFormat="1" ht="21.75" customHeight="1">
      <c r="A46" s="3"/>
      <c r="B46" s="3"/>
      <c r="C46" s="3"/>
      <c r="D46" s="3"/>
      <c r="E46" s="57"/>
      <c r="F46" s="58"/>
      <c r="G46" s="2"/>
      <c r="H46" s="2"/>
      <c r="I46" s="2"/>
      <c r="J46" s="2"/>
      <c r="K46" s="2"/>
      <c r="L46" s="2"/>
      <c r="M46" s="2"/>
      <c r="N46" s="2"/>
      <c r="O46" s="2"/>
      <c r="P46" s="2"/>
      <c r="Q46" s="50"/>
      <c r="R46" s="2"/>
      <c r="S46" s="2"/>
      <c r="T46" s="2"/>
      <c r="U46" s="1"/>
      <c r="V46" s="2"/>
      <c r="W46" s="2"/>
      <c r="X46" s="1"/>
      <c r="Y46" s="2"/>
      <c r="Z46" s="13"/>
      <c r="AA46" s="14"/>
      <c r="AB46" s="13"/>
      <c r="AC46" s="2"/>
      <c r="AD46" s="1"/>
      <c r="AE46" s="2"/>
      <c r="AF46" s="2"/>
      <c r="AG46" s="1"/>
      <c r="AH46" s="39"/>
      <c r="AI46" s="40"/>
      <c r="AJ46" s="41"/>
      <c r="AK46" s="37"/>
      <c r="AL46" s="37"/>
      <c r="AM46" s="38"/>
    </row>
    <row r="47" spans="1:40" s="4" customFormat="1" ht="21.75" customHeight="1">
      <c r="A47" s="3"/>
      <c r="B47" s="3"/>
      <c r="C47" s="3"/>
      <c r="D47" s="3"/>
      <c r="E47" s="57"/>
      <c r="F47" s="58"/>
      <c r="G47" s="2"/>
      <c r="H47" s="2"/>
      <c r="I47" s="2"/>
      <c r="J47" s="2"/>
      <c r="K47" s="2"/>
      <c r="L47" s="2"/>
      <c r="M47" s="2"/>
      <c r="N47" s="2"/>
      <c r="O47" s="2"/>
      <c r="P47" s="2"/>
      <c r="Q47" s="50"/>
      <c r="R47" s="2"/>
      <c r="S47" s="2"/>
      <c r="T47" s="2"/>
      <c r="U47" s="1"/>
      <c r="V47" s="2"/>
      <c r="W47" s="2"/>
      <c r="X47" s="1"/>
      <c r="Y47" s="2"/>
      <c r="Z47" s="13"/>
      <c r="AA47" s="14"/>
      <c r="AB47" s="13"/>
      <c r="AC47" s="2"/>
      <c r="AD47" s="1"/>
      <c r="AE47" s="2"/>
      <c r="AF47" s="2"/>
      <c r="AG47" s="1"/>
      <c r="AH47" s="39"/>
      <c r="AI47" s="40"/>
      <c r="AJ47" s="41"/>
      <c r="AK47" s="37"/>
      <c r="AL47" s="37"/>
      <c r="AM47" s="38"/>
      <c r="AN47" s="27"/>
    </row>
    <row r="48" spans="1:40" s="4" customFormat="1" ht="21.75" customHeight="1">
      <c r="A48" s="3"/>
      <c r="B48" s="3"/>
      <c r="C48" s="3"/>
      <c r="D48" s="3"/>
      <c r="E48" s="57"/>
      <c r="F48" s="58"/>
      <c r="G48" s="2"/>
      <c r="H48" s="2"/>
      <c r="I48" s="2"/>
      <c r="J48" s="2"/>
      <c r="K48" s="2"/>
      <c r="L48" s="2"/>
      <c r="M48" s="2"/>
      <c r="N48" s="2"/>
      <c r="O48" s="2"/>
      <c r="P48" s="2"/>
      <c r="Q48" s="50"/>
      <c r="R48" s="2"/>
      <c r="S48" s="2"/>
      <c r="T48" s="2"/>
      <c r="U48" s="1"/>
      <c r="V48" s="2"/>
      <c r="W48" s="2"/>
      <c r="X48" s="1"/>
      <c r="Y48" s="2"/>
      <c r="Z48" s="13"/>
      <c r="AA48" s="14"/>
      <c r="AB48" s="13"/>
      <c r="AC48" s="2"/>
      <c r="AD48" s="1"/>
      <c r="AE48" s="2"/>
      <c r="AF48" s="2"/>
      <c r="AG48" s="1"/>
      <c r="AH48" s="2"/>
      <c r="AI48" s="13"/>
      <c r="AJ48" s="14"/>
      <c r="AK48" s="37"/>
      <c r="AL48" s="37"/>
      <c r="AM48" s="38"/>
      <c r="AN48" s="27"/>
    </row>
    <row r="49" spans="37:39">
      <c r="AK49" s="37"/>
      <c r="AL49" s="37"/>
      <c r="AM49" s="38"/>
    </row>
  </sheetData>
  <mergeCells count="311">
    <mergeCell ref="E31:E32"/>
    <mergeCell ref="O31:O32"/>
    <mergeCell ref="P31:P32"/>
    <mergeCell ref="Q31:Q32"/>
    <mergeCell ref="R31:R32"/>
    <mergeCell ref="O35:O36"/>
    <mergeCell ref="P35:P36"/>
    <mergeCell ref="Q35:Q36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N35:N36"/>
    <mergeCell ref="E35:E36"/>
    <mergeCell ref="F35:F36"/>
    <mergeCell ref="G35:G36"/>
    <mergeCell ref="H35:H36"/>
    <mergeCell ref="I35:I36"/>
    <mergeCell ref="AE24:AG24"/>
    <mergeCell ref="AH24:AJ24"/>
    <mergeCell ref="AK24:AM24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U26"/>
    <mergeCell ref="AK26:AM26"/>
    <mergeCell ref="N16:N17"/>
    <mergeCell ref="O16:O17"/>
    <mergeCell ref="P16:P17"/>
    <mergeCell ref="Q16:Q17"/>
    <mergeCell ref="R16:R17"/>
    <mergeCell ref="S24:U24"/>
    <mergeCell ref="V24:X24"/>
    <mergeCell ref="Y24:AA24"/>
    <mergeCell ref="AB24:AD24"/>
    <mergeCell ref="E20:AM21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AH16:AJ17"/>
    <mergeCell ref="AK17:AM17"/>
    <mergeCell ref="AK18:AM19"/>
    <mergeCell ref="S19:U19"/>
    <mergeCell ref="V19:X19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E2:AJ2"/>
    <mergeCell ref="E1:AJ1"/>
    <mergeCell ref="AB31:AD32"/>
    <mergeCell ref="S32:U32"/>
    <mergeCell ref="V32:X32"/>
    <mergeCell ref="Y32:AA32"/>
    <mergeCell ref="AE32:AG32"/>
    <mergeCell ref="AH32:AJ32"/>
    <mergeCell ref="E25:E26"/>
    <mergeCell ref="V26:X26"/>
    <mergeCell ref="Y26:AA26"/>
    <mergeCell ref="AB26:AD26"/>
    <mergeCell ref="AE26:AG26"/>
    <mergeCell ref="AH26:AJ26"/>
    <mergeCell ref="E27:E28"/>
    <mergeCell ref="F27:F28"/>
    <mergeCell ref="G27:G28"/>
    <mergeCell ref="H27:H28"/>
    <mergeCell ref="I27:I28"/>
    <mergeCell ref="AB34:AD34"/>
    <mergeCell ref="AH34:AJ34"/>
    <mergeCell ref="AK34:AM34"/>
    <mergeCell ref="AH28:AJ28"/>
    <mergeCell ref="AK28:AM28"/>
    <mergeCell ref="Y29:AA30"/>
    <mergeCell ref="S30:U30"/>
    <mergeCell ref="V30:X30"/>
    <mergeCell ref="AB30:AD30"/>
    <mergeCell ref="AE30:AG30"/>
    <mergeCell ref="AH30:AJ30"/>
    <mergeCell ref="AK30:AM30"/>
    <mergeCell ref="AB28:AD28"/>
    <mergeCell ref="AE28:AG28"/>
    <mergeCell ref="V27:X28"/>
    <mergeCell ref="S28:U28"/>
    <mergeCell ref="Y28:AA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Y19:AA19"/>
    <mergeCell ref="AB19:AD19"/>
    <mergeCell ref="AE19:AG19"/>
    <mergeCell ref="AH19:AJ19"/>
    <mergeCell ref="AE17:AG17"/>
    <mergeCell ref="S17:U17"/>
    <mergeCell ref="V17:X17"/>
    <mergeCell ref="Y17:AA17"/>
    <mergeCell ref="AB17:AD17"/>
    <mergeCell ref="AH13:AJ13"/>
    <mergeCell ref="AK13:AM13"/>
    <mergeCell ref="AE14:AG15"/>
    <mergeCell ref="S15:U15"/>
    <mergeCell ref="V15:X15"/>
    <mergeCell ref="Y15:AA15"/>
    <mergeCell ref="AB15:AD15"/>
    <mergeCell ref="AH15:AJ15"/>
    <mergeCell ref="AK15:AM15"/>
    <mergeCell ref="AE13:AG13"/>
    <mergeCell ref="E18:E19"/>
    <mergeCell ref="S5:U5"/>
    <mergeCell ref="V5:X5"/>
    <mergeCell ref="Y5:AA5"/>
    <mergeCell ref="AB5:AD5"/>
    <mergeCell ref="AE5:AG5"/>
    <mergeCell ref="AH5:AJ5"/>
    <mergeCell ref="AK5:AM5"/>
    <mergeCell ref="S6:U7"/>
    <mergeCell ref="V7:X7"/>
    <mergeCell ref="Y7:AA7"/>
    <mergeCell ref="AB7:AD7"/>
    <mergeCell ref="AE7:AG7"/>
    <mergeCell ref="AH7:AJ7"/>
    <mergeCell ref="AK7:AM7"/>
    <mergeCell ref="V8:X9"/>
    <mergeCell ref="S9:U9"/>
    <mergeCell ref="Y9:AA9"/>
    <mergeCell ref="AB9:AD9"/>
    <mergeCell ref="AE9:AG9"/>
    <mergeCell ref="AH9:AJ9"/>
    <mergeCell ref="AK9:AM9"/>
    <mergeCell ref="Y10:AA11"/>
    <mergeCell ref="S11:U11"/>
    <mergeCell ref="N18:N19"/>
    <mergeCell ref="M18:M19"/>
    <mergeCell ref="L18:L19"/>
    <mergeCell ref="K18:K19"/>
    <mergeCell ref="J18:J19"/>
    <mergeCell ref="I18:I19"/>
    <mergeCell ref="H18:H19"/>
    <mergeCell ref="G18:G19"/>
    <mergeCell ref="F18:F19"/>
    <mergeCell ref="R18:R19"/>
    <mergeCell ref="Q18:Q19"/>
    <mergeCell ref="P18:P19"/>
    <mergeCell ref="O18:O19"/>
    <mergeCell ref="AK37:AM38"/>
    <mergeCell ref="S38:U38"/>
    <mergeCell ref="V38:X38"/>
    <mergeCell ref="Y38:AA38"/>
    <mergeCell ref="AB38:AD38"/>
    <mergeCell ref="AE38:AG38"/>
    <mergeCell ref="AH38:AJ38"/>
    <mergeCell ref="O37:O38"/>
    <mergeCell ref="P37:P38"/>
    <mergeCell ref="Q37:Q38"/>
    <mergeCell ref="R37:R38"/>
    <mergeCell ref="R35:R36"/>
    <mergeCell ref="AK36:AM36"/>
    <mergeCell ref="Q33:Q34"/>
    <mergeCell ref="R33:R34"/>
    <mergeCell ref="AK32:AM32"/>
    <mergeCell ref="AE33:AG34"/>
    <mergeCell ref="S34:U34"/>
    <mergeCell ref="V34:X34"/>
    <mergeCell ref="Y34:AA34"/>
    <mergeCell ref="J35:J36"/>
    <mergeCell ref="K35:K36"/>
    <mergeCell ref="L35:L36"/>
    <mergeCell ref="M35:M36"/>
    <mergeCell ref="AH35:AJ36"/>
    <mergeCell ref="S36:U36"/>
    <mergeCell ref="V36:X36"/>
    <mergeCell ref="Y36:AA36"/>
    <mergeCell ref="AB36:AD36"/>
    <mergeCell ref="AE36:AG36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M29:M30"/>
    <mergeCell ref="N33:N34"/>
    <mergeCell ref="O33:O34"/>
    <mergeCell ref="P33:P34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N29:N30"/>
    <mergeCell ref="O29:O30"/>
    <mergeCell ref="P29:P30"/>
    <mergeCell ref="Q29:Q30"/>
    <mergeCell ref="R29:R30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E29:E30"/>
    <mergeCell ref="F29:F30"/>
    <mergeCell ref="G29:G30"/>
    <mergeCell ref="H29:H30"/>
    <mergeCell ref="I29:I30"/>
    <mergeCell ref="J29:J30"/>
    <mergeCell ref="K29:K30"/>
    <mergeCell ref="L29:L30"/>
    <mergeCell ref="N12:N13"/>
    <mergeCell ref="O12:O13"/>
    <mergeCell ref="P12:P13"/>
    <mergeCell ref="Q12:Q13"/>
    <mergeCell ref="R12:R13"/>
    <mergeCell ref="AB12:AD13"/>
    <mergeCell ref="S13:U13"/>
    <mergeCell ref="V13:X13"/>
    <mergeCell ref="Y13:AA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AB11:AD11"/>
    <mergeCell ref="AE11:AG11"/>
    <mergeCell ref="AH11:AJ11"/>
    <mergeCell ref="AK11:AM11"/>
    <mergeCell ref="N10:N11"/>
    <mergeCell ref="O10:O11"/>
    <mergeCell ref="P10:P11"/>
    <mergeCell ref="Q10:Q11"/>
    <mergeCell ref="R10:R11"/>
    <mergeCell ref="V11:X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8:N9"/>
    <mergeCell ref="O8:O9"/>
    <mergeCell ref="P8:P9"/>
    <mergeCell ref="Q8:Q9"/>
    <mergeCell ref="R8:R9"/>
    <mergeCell ref="E8:E9"/>
    <mergeCell ref="F8:F9"/>
    <mergeCell ref="G8:G9"/>
    <mergeCell ref="H8:H9"/>
    <mergeCell ref="I8:I9"/>
    <mergeCell ref="J8:J9"/>
    <mergeCell ref="K8:K9"/>
    <mergeCell ref="L8:L9"/>
    <mergeCell ref="M8:M9"/>
  </mergeCells>
  <phoneticPr fontId="1"/>
  <pageMargins left="0.39370078740157483" right="0.39370078740157483" top="0.78740157480314965" bottom="0.59055118110236227" header="0.51181102362204722" footer="0.51181102362204722"/>
  <pageSetup paperSize="9" scale="58" orientation="portrait" r:id="rId1"/>
  <headerFooter alignWithMargins="0"/>
  <colBreaks count="1" manualBreakCount="1">
    <brk id="8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第1回KSBLルーキーリーグ戦</vt:lpstr>
      <vt:lpstr>第1回KSBLルーキーリーグ戦!Print_Area</vt:lpstr>
    </vt:vector>
  </TitlesOfParts>
  <Company>公共システム本部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開発池長</dc:creator>
  <cp:lastModifiedBy>神田昂紀</cp:lastModifiedBy>
  <cp:lastPrinted>2022-09-25T11:21:44Z</cp:lastPrinted>
  <dcterms:created xsi:type="dcterms:W3CDTF">2009-12-29T02:36:06Z</dcterms:created>
  <dcterms:modified xsi:type="dcterms:W3CDTF">2022-12-04T07:23:46Z</dcterms:modified>
</cp:coreProperties>
</file>